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PS01 - Technologická část" sheetId="2" r:id="rId2"/>
    <sheet name="PS02 - Elektroinstalce a MaR" sheetId="3" r:id="rId3"/>
    <sheet name="SO01 - Stavebně konstrukč..." sheetId="4" r:id="rId4"/>
    <sheet name="VRN - Vedleleší rozpočtov..." sheetId="5" r:id="rId5"/>
    <sheet name="ON - Ostatní náklady" sheetId="6" r:id="rId6"/>
  </sheets>
  <definedNames>
    <definedName name="_xlnm.Print_Area" localSheetId="0">'Rekapitulace stavby'!$D$4:$AO$76,'Rekapitulace stavby'!$C$82:$AQ$100</definedName>
    <definedName name="_xlnm.Print_Titles" localSheetId="0">'Rekapitulace stavby'!$92:$92</definedName>
    <definedName name="_xlnm._FilterDatabase" localSheetId="1" hidden="1">'PS01 - Technologická část'!$C$127:$K$412</definedName>
    <definedName name="_xlnm.Print_Area" localSheetId="1">'PS01 - Technologická část'!$C$4:$J$76,'PS01 - Technologická část'!$C$82:$J$109,'PS01 - Technologická část'!$C$115:$J$412</definedName>
    <definedName name="_xlnm.Print_Titles" localSheetId="1">'PS01 - Technologická část'!$127:$127</definedName>
    <definedName name="_xlnm._FilterDatabase" localSheetId="2" hidden="1">'PS02 - Elektroinstalce a MaR'!$C$117:$K$202</definedName>
    <definedName name="_xlnm.Print_Area" localSheetId="2">'PS02 - Elektroinstalce a MaR'!$C$4:$J$76,'PS02 - Elektroinstalce a MaR'!$C$82:$J$99,'PS02 - Elektroinstalce a MaR'!$C$105:$J$202</definedName>
    <definedName name="_xlnm.Print_Titles" localSheetId="2">'PS02 - Elektroinstalce a MaR'!$117:$117</definedName>
    <definedName name="_xlnm._FilterDatabase" localSheetId="3" hidden="1">'SO01 - Stavebně konstrukč...'!$C$128:$K$262</definedName>
    <definedName name="_xlnm.Print_Area" localSheetId="3">'SO01 - Stavebně konstrukč...'!$C$4:$J$76,'SO01 - Stavebně konstrukč...'!$C$82:$J$110,'SO01 - Stavebně konstrukč...'!$C$116:$J$262</definedName>
    <definedName name="_xlnm.Print_Titles" localSheetId="3">'SO01 - Stavebně konstrukč...'!$128:$128</definedName>
    <definedName name="_xlnm._FilterDatabase" localSheetId="4" hidden="1">'VRN - Vedleleší rozpočtov...'!$C$119:$K$127</definedName>
    <definedName name="_xlnm.Print_Area" localSheetId="4">'VRN - Vedleleší rozpočtov...'!$C$4:$J$76,'VRN - Vedleleší rozpočtov...'!$C$82:$J$101,'VRN - Vedleleší rozpočtov...'!$C$107:$J$127</definedName>
    <definedName name="_xlnm.Print_Titles" localSheetId="4">'VRN - Vedleleší rozpočtov...'!$119:$119</definedName>
    <definedName name="_xlnm._FilterDatabase" localSheetId="5" hidden="1">'ON - Ostatní náklady'!$C$119:$K$131</definedName>
    <definedName name="_xlnm.Print_Area" localSheetId="5">'ON - Ostatní náklady'!$C$4:$J$76,'ON - Ostatní náklady'!$C$82:$J$101,'ON - Ostatní náklady'!$C$107:$J$131</definedName>
    <definedName name="_xlnm.Print_Titles" localSheetId="5">'ON - Ostatní náklady'!$119:$119</definedName>
  </definedNames>
  <calcPr/>
</workbook>
</file>

<file path=xl/calcChain.xml><?xml version="1.0" encoding="utf-8"?>
<calcChain xmlns="http://schemas.openxmlformats.org/spreadsheetml/2006/main">
  <c i="6" l="1" r="J37"/>
  <c r="J36"/>
  <c i="1" r="AY99"/>
  <c i="6" r="J35"/>
  <c i="1" r="AX99"/>
  <c i="6"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J117"/>
  <c r="F116"/>
  <c r="F114"/>
  <c r="E112"/>
  <c r="J92"/>
  <c r="F91"/>
  <c r="F89"/>
  <c r="E87"/>
  <c r="J21"/>
  <c r="E21"/>
  <c r="J116"/>
  <c r="J20"/>
  <c r="J18"/>
  <c r="E18"/>
  <c r="F117"/>
  <c r="J17"/>
  <c r="J12"/>
  <c r="J114"/>
  <c r="E7"/>
  <c r="E110"/>
  <c i="5" r="J37"/>
  <c r="J36"/>
  <c i="1" r="AY98"/>
  <c i="5" r="J35"/>
  <c i="1" r="AX98"/>
  <c i="5" r="BI127"/>
  <c r="BH127"/>
  <c r="BG127"/>
  <c r="BF127"/>
  <c r="T127"/>
  <c r="T126"/>
  <c r="R127"/>
  <c r="R126"/>
  <c r="P127"/>
  <c r="P126"/>
  <c r="BI125"/>
  <c r="BH125"/>
  <c r="BG125"/>
  <c r="BF125"/>
  <c r="T125"/>
  <c r="T124"/>
  <c r="R125"/>
  <c r="R124"/>
  <c r="P125"/>
  <c r="P124"/>
  <c r="BI123"/>
  <c r="BH123"/>
  <c r="BG123"/>
  <c r="BF123"/>
  <c r="T123"/>
  <c r="T122"/>
  <c r="T121"/>
  <c r="T120"/>
  <c r="R123"/>
  <c r="R122"/>
  <c r="R121"/>
  <c r="R120"/>
  <c r="P123"/>
  <c r="P122"/>
  <c r="P121"/>
  <c r="P120"/>
  <c i="1" r="AU98"/>
  <c i="5" r="J117"/>
  <c r="F116"/>
  <c r="F114"/>
  <c r="E112"/>
  <c r="J92"/>
  <c r="F91"/>
  <c r="F89"/>
  <c r="E87"/>
  <c r="J21"/>
  <c r="E21"/>
  <c r="J91"/>
  <c r="J20"/>
  <c r="J18"/>
  <c r="E18"/>
  <c r="F117"/>
  <c r="J17"/>
  <c r="J12"/>
  <c r="J89"/>
  <c r="E7"/>
  <c r="E110"/>
  <c i="4" r="R170"/>
  <c r="P170"/>
  <c r="J37"/>
  <c r="J36"/>
  <c i="1" r="AY97"/>
  <c i="4" r="J35"/>
  <c i="1" r="AX97"/>
  <c i="4" r="BI261"/>
  <c r="BH261"/>
  <c r="BG261"/>
  <c r="BF261"/>
  <c r="T261"/>
  <c r="R261"/>
  <c r="P261"/>
  <c r="BI260"/>
  <c r="BH260"/>
  <c r="BG260"/>
  <c r="BF260"/>
  <c r="T260"/>
  <c r="R260"/>
  <c r="P260"/>
  <c r="BI257"/>
  <c r="BH257"/>
  <c r="BG257"/>
  <c r="BF257"/>
  <c r="T257"/>
  <c r="R257"/>
  <c r="P257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33"/>
  <c r="BH233"/>
  <c r="BG233"/>
  <c r="BF233"/>
  <c r="T233"/>
  <c r="R233"/>
  <c r="P233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5"/>
  <c r="BH225"/>
  <c r="BG225"/>
  <c r="BF225"/>
  <c r="T225"/>
  <c r="R225"/>
  <c r="P225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5"/>
  <c r="BH185"/>
  <c r="BG185"/>
  <c r="BF185"/>
  <c r="T185"/>
  <c r="T184"/>
  <c r="R185"/>
  <c r="R184"/>
  <c r="P185"/>
  <c r="P184"/>
  <c r="BI182"/>
  <c r="BH182"/>
  <c r="BG182"/>
  <c r="BF182"/>
  <c r="T182"/>
  <c r="R182"/>
  <c r="P182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8"/>
  <c r="BH168"/>
  <c r="BG168"/>
  <c r="BF168"/>
  <c r="T168"/>
  <c r="T167"/>
  <c r="R168"/>
  <c r="R167"/>
  <c r="P168"/>
  <c r="P167"/>
  <c r="BI165"/>
  <c r="BH165"/>
  <c r="BG165"/>
  <c r="BF165"/>
  <c r="T165"/>
  <c r="R165"/>
  <c r="P165"/>
  <c r="BI161"/>
  <c r="BH161"/>
  <c r="BG161"/>
  <c r="BF161"/>
  <c r="T161"/>
  <c r="R161"/>
  <c r="P161"/>
  <c r="BI155"/>
  <c r="BH155"/>
  <c r="BG155"/>
  <c r="BF155"/>
  <c r="T155"/>
  <c r="R155"/>
  <c r="P155"/>
  <c r="BI152"/>
  <c r="BH152"/>
  <c r="BG152"/>
  <c r="BF152"/>
  <c r="T152"/>
  <c r="R152"/>
  <c r="P152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4"/>
  <c r="BH134"/>
  <c r="BG134"/>
  <c r="BF134"/>
  <c r="T134"/>
  <c r="R134"/>
  <c r="P134"/>
  <c r="BI132"/>
  <c r="BH132"/>
  <c r="BG132"/>
  <c r="BF132"/>
  <c r="T132"/>
  <c r="R132"/>
  <c r="P132"/>
  <c r="J126"/>
  <c r="F125"/>
  <c r="F123"/>
  <c r="E121"/>
  <c r="J92"/>
  <c r="F91"/>
  <c r="F89"/>
  <c r="E87"/>
  <c r="J21"/>
  <c r="E21"/>
  <c r="J91"/>
  <c r="J20"/>
  <c r="J18"/>
  <c r="E18"/>
  <c r="F126"/>
  <c r="J17"/>
  <c r="J12"/>
  <c r="J123"/>
  <c r="E7"/>
  <c r="E119"/>
  <c i="3" r="J37"/>
  <c r="J36"/>
  <c i="1" r="AY96"/>
  <c i="3" r="J35"/>
  <c i="1" r="AX96"/>
  <c i="3"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J115"/>
  <c r="F114"/>
  <c r="F112"/>
  <c r="E110"/>
  <c r="J92"/>
  <c r="F91"/>
  <c r="F89"/>
  <c r="E87"/>
  <c r="J21"/>
  <c r="E21"/>
  <c r="J91"/>
  <c r="J20"/>
  <c r="J18"/>
  <c r="E18"/>
  <c r="F115"/>
  <c r="J17"/>
  <c r="J12"/>
  <c r="J89"/>
  <c r="E7"/>
  <c r="E108"/>
  <c i="2" r="J37"/>
  <c r="J36"/>
  <c i="1" r="AY95"/>
  <c i="2" r="J35"/>
  <c i="1" r="AX95"/>
  <c i="2" r="BI412"/>
  <c r="BH412"/>
  <c r="BG412"/>
  <c r="BF412"/>
  <c r="T412"/>
  <c r="R412"/>
  <c r="P412"/>
  <c r="BI411"/>
  <c r="BH411"/>
  <c r="BG411"/>
  <c r="BF411"/>
  <c r="T411"/>
  <c r="R411"/>
  <c r="P411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6"/>
  <c r="BH406"/>
  <c r="BG406"/>
  <c r="BF406"/>
  <c r="T406"/>
  <c r="R406"/>
  <c r="P406"/>
  <c r="BI405"/>
  <c r="BH405"/>
  <c r="BG405"/>
  <c r="BF405"/>
  <c r="T405"/>
  <c r="R405"/>
  <c r="P405"/>
  <c r="BI404"/>
  <c r="BH404"/>
  <c r="BG404"/>
  <c r="BF404"/>
  <c r="T404"/>
  <c r="R404"/>
  <c r="P404"/>
  <c r="BI403"/>
  <c r="BH403"/>
  <c r="BG403"/>
  <c r="BF403"/>
  <c r="T403"/>
  <c r="R403"/>
  <c r="P403"/>
  <c r="BI402"/>
  <c r="BH402"/>
  <c r="BG402"/>
  <c r="BF402"/>
  <c r="T402"/>
  <c r="R402"/>
  <c r="P402"/>
  <c r="BI401"/>
  <c r="BH401"/>
  <c r="BG401"/>
  <c r="BF401"/>
  <c r="T401"/>
  <c r="R401"/>
  <c r="P401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91"/>
  <c r="BH391"/>
  <c r="BG391"/>
  <c r="BF391"/>
  <c r="T391"/>
  <c r="R391"/>
  <c r="P391"/>
  <c r="BI390"/>
  <c r="BH390"/>
  <c r="BG390"/>
  <c r="BF390"/>
  <c r="T390"/>
  <c r="R390"/>
  <c r="P390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3"/>
  <c r="BH383"/>
  <c r="BG383"/>
  <c r="BF383"/>
  <c r="T383"/>
  <c r="R383"/>
  <c r="P383"/>
  <c r="BI377"/>
  <c r="BH377"/>
  <c r="BG377"/>
  <c r="BF377"/>
  <c r="T377"/>
  <c r="R377"/>
  <c r="P377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1"/>
  <c r="BH361"/>
  <c r="BG361"/>
  <c r="BF361"/>
  <c r="T361"/>
  <c r="R361"/>
  <c r="P361"/>
  <c r="BI333"/>
  <c r="BH333"/>
  <c r="BG333"/>
  <c r="BF333"/>
  <c r="T333"/>
  <c r="R333"/>
  <c r="P333"/>
  <c r="BI311"/>
  <c r="BH311"/>
  <c r="BG311"/>
  <c r="BF311"/>
  <c r="T311"/>
  <c r="R311"/>
  <c r="P311"/>
  <c r="BI283"/>
  <c r="BH283"/>
  <c r="BG283"/>
  <c r="BF283"/>
  <c r="T283"/>
  <c r="R283"/>
  <c r="P283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7"/>
  <c r="BH257"/>
  <c r="BG257"/>
  <c r="BF257"/>
  <c r="T257"/>
  <c r="R257"/>
  <c r="P257"/>
  <c r="BI254"/>
  <c r="BH254"/>
  <c r="BG254"/>
  <c r="BF254"/>
  <c r="T254"/>
  <c r="R254"/>
  <c r="P254"/>
  <c r="BI251"/>
  <c r="BH251"/>
  <c r="BG251"/>
  <c r="BF251"/>
  <c r="T251"/>
  <c r="R251"/>
  <c r="P251"/>
  <c r="BI245"/>
  <c r="BH245"/>
  <c r="BG245"/>
  <c r="BF245"/>
  <c r="T245"/>
  <c r="R245"/>
  <c r="P245"/>
  <c r="BI239"/>
  <c r="BH239"/>
  <c r="BG239"/>
  <c r="BF239"/>
  <c r="T239"/>
  <c r="R239"/>
  <c r="P239"/>
  <c r="BI231"/>
  <c r="BH231"/>
  <c r="BG231"/>
  <c r="BF231"/>
  <c r="T231"/>
  <c r="R231"/>
  <c r="P231"/>
  <c r="BI223"/>
  <c r="BH223"/>
  <c r="BG223"/>
  <c r="BF223"/>
  <c r="T223"/>
  <c r="R223"/>
  <c r="P223"/>
  <c r="BI217"/>
  <c r="BH217"/>
  <c r="BG217"/>
  <c r="BF217"/>
  <c r="T217"/>
  <c r="R217"/>
  <c r="P217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4"/>
  <c r="BH184"/>
  <c r="BG184"/>
  <c r="BF184"/>
  <c r="T184"/>
  <c r="R184"/>
  <c r="P184"/>
  <c r="BI183"/>
  <c r="BH183"/>
  <c r="BG183"/>
  <c r="BF183"/>
  <c r="T183"/>
  <c r="R183"/>
  <c r="P183"/>
  <c r="BI176"/>
  <c r="BH176"/>
  <c r="BG176"/>
  <c r="BF176"/>
  <c r="T176"/>
  <c r="R176"/>
  <c r="P176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7"/>
  <c r="BH167"/>
  <c r="BG167"/>
  <c r="BF167"/>
  <c r="T167"/>
  <c r="R167"/>
  <c r="P167"/>
  <c r="BI163"/>
  <c r="BH163"/>
  <c r="BG163"/>
  <c r="BF163"/>
  <c r="T163"/>
  <c r="R163"/>
  <c r="P163"/>
  <c r="BI160"/>
  <c r="BH160"/>
  <c r="BG160"/>
  <c r="BF160"/>
  <c r="T160"/>
  <c r="R160"/>
  <c r="P160"/>
  <c r="BI157"/>
  <c r="BH157"/>
  <c r="BG157"/>
  <c r="BF157"/>
  <c r="T157"/>
  <c r="R157"/>
  <c r="P157"/>
  <c r="BI149"/>
  <c r="BH149"/>
  <c r="BG149"/>
  <c r="BF149"/>
  <c r="T149"/>
  <c r="R149"/>
  <c r="P149"/>
  <c r="BI132"/>
  <c r="BH132"/>
  <c r="BG132"/>
  <c r="BF132"/>
  <c r="T132"/>
  <c r="R132"/>
  <c r="P132"/>
  <c r="BI131"/>
  <c r="BH131"/>
  <c r="BG131"/>
  <c r="BF131"/>
  <c r="T131"/>
  <c r="R131"/>
  <c r="P131"/>
  <c r="J125"/>
  <c r="F124"/>
  <c r="F122"/>
  <c r="E120"/>
  <c r="J92"/>
  <c r="F91"/>
  <c r="F89"/>
  <c r="E87"/>
  <c r="J21"/>
  <c r="E21"/>
  <c r="J124"/>
  <c r="J20"/>
  <c r="J18"/>
  <c r="E18"/>
  <c r="F92"/>
  <c r="J17"/>
  <c r="J12"/>
  <c r="J89"/>
  <c r="E7"/>
  <c r="E118"/>
  <c i="1" r="L90"/>
  <c r="AM90"/>
  <c r="AM89"/>
  <c r="L89"/>
  <c r="AM87"/>
  <c r="L87"/>
  <c r="L85"/>
  <c r="L84"/>
  <c i="2" r="BK197"/>
  <c r="J186"/>
  <c r="BK172"/>
  <c r="BK149"/>
  <c i="1" r="AS94"/>
  <c i="2" r="J406"/>
  <c r="J404"/>
  <c r="J402"/>
  <c r="BK397"/>
  <c r="J396"/>
  <c r="BK394"/>
  <c r="J393"/>
  <c r="BK390"/>
  <c r="J388"/>
  <c r="J383"/>
  <c r="BK370"/>
  <c r="J368"/>
  <c r="BK283"/>
  <c r="BK259"/>
  <c r="J251"/>
  <c r="BK223"/>
  <c r="BK215"/>
  <c r="BK212"/>
  <c r="J204"/>
  <c r="BK196"/>
  <c r="J188"/>
  <c r="BK173"/>
  <c r="J163"/>
  <c r="BK368"/>
  <c r="J333"/>
  <c r="BK261"/>
  <c r="J258"/>
  <c r="BK251"/>
  <c r="BK231"/>
  <c r="J214"/>
  <c r="BK206"/>
  <c r="J201"/>
  <c r="BK199"/>
  <c r="J197"/>
  <c r="J193"/>
  <c r="BK190"/>
  <c r="BK186"/>
  <c r="J171"/>
  <c r="J131"/>
  <c r="BK160"/>
  <c i="3" r="BK202"/>
  <c r="BK200"/>
  <c r="BK197"/>
  <c r="BK194"/>
  <c r="J191"/>
  <c r="BK189"/>
  <c r="J187"/>
  <c r="BK185"/>
  <c r="BK181"/>
  <c r="J179"/>
  <c r="J177"/>
  <c r="J174"/>
  <c r="J171"/>
  <c r="BK166"/>
  <c r="BK164"/>
  <c r="J162"/>
  <c r="J160"/>
  <c r="BK156"/>
  <c r="BK154"/>
  <c r="BK151"/>
  <c r="BK149"/>
  <c r="J147"/>
  <c r="BK144"/>
  <c r="J141"/>
  <c r="BK138"/>
  <c r="J134"/>
  <c r="BK132"/>
  <c r="BK129"/>
  <c r="BK125"/>
  <c r="J122"/>
  <c r="J202"/>
  <c r="J200"/>
  <c r="J199"/>
  <c r="J194"/>
  <c r="BK192"/>
  <c r="J188"/>
  <c r="J185"/>
  <c r="J182"/>
  <c r="BK177"/>
  <c r="J175"/>
  <c r="BK172"/>
  <c r="J169"/>
  <c r="BK167"/>
  <c r="J198"/>
  <c r="J192"/>
  <c r="BK187"/>
  <c r="J183"/>
  <c r="J178"/>
  <c r="BK173"/>
  <c r="BK169"/>
  <c r="J164"/>
  <c r="BK161"/>
  <c r="BK157"/>
  <c r="BK150"/>
  <c r="BK145"/>
  <c r="BK143"/>
  <c r="J140"/>
  <c r="J136"/>
  <c r="J131"/>
  <c r="BK128"/>
  <c r="J125"/>
  <c r="BK121"/>
  <c r="J156"/>
  <c r="J153"/>
  <c r="J148"/>
  <c r="BK142"/>
  <c r="BK136"/>
  <c r="J132"/>
  <c r="J128"/>
  <c r="BK123"/>
  <c i="4" r="BK257"/>
  <c r="BK244"/>
  <c r="J243"/>
  <c r="BK228"/>
  <c r="J260"/>
  <c r="BK243"/>
  <c r="J228"/>
  <c r="J221"/>
  <c r="BK206"/>
  <c r="BK195"/>
  <c r="J191"/>
  <c r="J182"/>
  <c r="J172"/>
  <c r="BK161"/>
  <c r="J144"/>
  <c r="J246"/>
  <c r="BK229"/>
  <c r="J206"/>
  <c r="BK192"/>
  <c r="BK189"/>
  <c r="J165"/>
  <c r="J152"/>
  <c r="J171"/>
  <c r="J132"/>
  <c r="BK173"/>
  <c r="BK155"/>
  <c r="BK132"/>
  <c i="5" r="BK127"/>
  <c i="6" r="BK131"/>
  <c r="J127"/>
  <c r="J131"/>
  <c r="J124"/>
  <c r="J125"/>
  <c r="J123"/>
  <c i="2" r="BK198"/>
  <c r="BK192"/>
  <c r="BK188"/>
  <c r="J183"/>
  <c r="BK171"/>
  <c r="J132"/>
  <c r="BK412"/>
  <c r="BK411"/>
  <c r="BK409"/>
  <c r="BK408"/>
  <c r="BK407"/>
  <c r="BK406"/>
  <c r="J405"/>
  <c r="BK403"/>
  <c r="BK402"/>
  <c r="J401"/>
  <c r="BK396"/>
  <c r="J395"/>
  <c r="BK393"/>
  <c r="J391"/>
  <c r="BK388"/>
  <c r="J387"/>
  <c r="BK383"/>
  <c r="J377"/>
  <c r="BK369"/>
  <c r="BK333"/>
  <c r="J261"/>
  <c r="BK258"/>
  <c r="BK254"/>
  <c r="J231"/>
  <c r="BK217"/>
  <c r="J213"/>
  <c r="J205"/>
  <c r="BK201"/>
  <c r="J195"/>
  <c r="J190"/>
  <c r="BK176"/>
  <c r="BK167"/>
  <c r="J157"/>
  <c r="J361"/>
  <c r="J283"/>
  <c r="J259"/>
  <c r="J254"/>
  <c r="J239"/>
  <c r="J215"/>
  <c r="J212"/>
  <c r="BK204"/>
  <c r="J198"/>
  <c r="BK195"/>
  <c r="J192"/>
  <c r="BK189"/>
  <c r="BK183"/>
  <c r="BK132"/>
  <c r="BK184"/>
  <c r="J149"/>
  <c i="3" r="BK201"/>
  <c r="BK198"/>
  <c r="J196"/>
  <c r="BK193"/>
  <c r="J190"/>
  <c r="BK188"/>
  <c r="BK186"/>
  <c r="BK183"/>
  <c r="J180"/>
  <c r="BK178"/>
  <c r="J176"/>
  <c r="J173"/>
  <c r="BK168"/>
  <c r="J165"/>
  <c r="J163"/>
  <c r="J161"/>
  <c r="J158"/>
  <c r="J155"/>
  <c r="BK153"/>
  <c r="J150"/>
  <c r="BK148"/>
  <c r="J146"/>
  <c r="J143"/>
  <c r="BK140"/>
  <c r="J137"/>
  <c r="J133"/>
  <c r="BK130"/>
  <c r="J126"/>
  <c r="BK124"/>
  <c r="J121"/>
  <c r="J201"/>
  <c r="J197"/>
  <c r="J195"/>
  <c r="J193"/>
  <c r="J189"/>
  <c r="J186"/>
  <c r="BK184"/>
  <c r="BK179"/>
  <c r="BK176"/>
  <c r="BK174"/>
  <c r="BK171"/>
  <c r="J168"/>
  <c r="BK199"/>
  <c r="BK196"/>
  <c r="BK191"/>
  <c r="J184"/>
  <c r="J181"/>
  <c r="BK175"/>
  <c r="J172"/>
  <c r="J166"/>
  <c r="BK163"/>
  <c r="J159"/>
  <c r="BK152"/>
  <c r="BK146"/>
  <c r="J144"/>
  <c r="BK141"/>
  <c r="BK137"/>
  <c r="BK133"/>
  <c r="J127"/>
  <c r="J123"/>
  <c r="BK160"/>
  <c r="J157"/>
  <c r="J154"/>
  <c r="BK147"/>
  <c r="J139"/>
  <c r="BK135"/>
  <c r="J130"/>
  <c r="J124"/>
  <c i="4" r="J261"/>
  <c r="BK247"/>
  <c r="BK245"/>
  <c r="J231"/>
  <c r="J229"/>
  <c r="BK217"/>
  <c r="J244"/>
  <c r="BK231"/>
  <c r="J224"/>
  <c r="J207"/>
  <c r="J192"/>
  <c r="J188"/>
  <c r="BK175"/>
  <c r="BK171"/>
  <c r="J155"/>
  <c r="BK140"/>
  <c r="J245"/>
  <c r="J222"/>
  <c r="J195"/>
  <c r="J185"/>
  <c r="J175"/>
  <c r="J161"/>
  <c r="BK188"/>
  <c r="BK142"/>
  <c r="BK185"/>
  <c r="BK165"/>
  <c r="J134"/>
  <c i="5" r="BK125"/>
  <c r="J125"/>
  <c i="6" r="BK128"/>
  <c r="J128"/>
  <c r="BK127"/>
  <c i="2" r="BK386"/>
  <c r="J189"/>
  <c r="J184"/>
  <c r="J176"/>
  <c r="BK157"/>
  <c r="BK131"/>
  <c r="J412"/>
  <c r="J411"/>
  <c r="J409"/>
  <c r="J408"/>
  <c r="J407"/>
  <c r="BK405"/>
  <c r="BK404"/>
  <c r="J403"/>
  <c r="BK401"/>
  <c r="J397"/>
  <c r="BK395"/>
  <c r="J394"/>
  <c r="BK391"/>
  <c r="J390"/>
  <c r="BK387"/>
  <c r="J386"/>
  <c r="BK377"/>
  <c r="J370"/>
  <c r="J369"/>
  <c r="J311"/>
  <c r="J260"/>
  <c r="J257"/>
  <c r="J245"/>
  <c r="BK239"/>
  <c r="J223"/>
  <c r="BK214"/>
  <c r="J206"/>
  <c r="BK200"/>
  <c r="BK193"/>
  <c r="J191"/>
  <c r="J187"/>
  <c r="J172"/>
  <c r="J160"/>
  <c r="BK361"/>
  <c r="BK311"/>
  <c r="BK260"/>
  <c r="BK257"/>
  <c r="BK245"/>
  <c r="J217"/>
  <c r="BK213"/>
  <c r="BK205"/>
  <c r="J200"/>
  <c r="J199"/>
  <c r="J196"/>
  <c r="BK191"/>
  <c r="BK187"/>
  <c r="J173"/>
  <c r="BK163"/>
  <c r="J167"/>
  <c r="F34"/>
  <c i="1" r="BA95"/>
  <c i="3" r="J170"/>
  <c r="J167"/>
  <c r="BK195"/>
  <c r="BK190"/>
  <c r="BK182"/>
  <c r="BK180"/>
  <c r="BK170"/>
  <c r="BK165"/>
  <c r="BK162"/>
  <c r="BK158"/>
  <c r="J151"/>
  <c r="J149"/>
  <c r="J142"/>
  <c r="BK139"/>
  <c r="J135"/>
  <c r="J129"/>
  <c r="BK126"/>
  <c r="BK122"/>
  <c r="BK159"/>
  <c r="BK155"/>
  <c r="J152"/>
  <c r="J145"/>
  <c r="J138"/>
  <c r="BK134"/>
  <c r="BK131"/>
  <c r="BK127"/>
  <c i="4" r="BK260"/>
  <c r="BK246"/>
  <c r="BK225"/>
  <c r="BK224"/>
  <c r="BK222"/>
  <c r="BK221"/>
  <c r="J217"/>
  <c r="BK216"/>
  <c r="BK207"/>
  <c r="BK261"/>
  <c r="J257"/>
  <c r="BK233"/>
  <c r="J230"/>
  <c r="BK219"/>
  <c r="J247"/>
  <c r="J233"/>
  <c r="J225"/>
  <c r="J219"/>
  <c r="J216"/>
  <c r="J205"/>
  <c r="BK194"/>
  <c r="J189"/>
  <c r="BK176"/>
  <c r="BK168"/>
  <c r="BK152"/>
  <c r="J142"/>
  <c r="BK134"/>
  <c r="BK230"/>
  <c r="BK205"/>
  <c r="BK191"/>
  <c r="BK182"/>
  <c r="J173"/>
  <c r="J140"/>
  <c r="J176"/>
  <c r="J168"/>
  <c r="J194"/>
  <c r="BK172"/>
  <c r="BK144"/>
  <c i="5" r="J127"/>
  <c r="BK123"/>
  <c r="J123"/>
  <c i="6" r="J130"/>
  <c r="BK125"/>
  <c r="BK130"/>
  <c r="BK123"/>
  <c r="BK124"/>
  <c i="2" l="1" r="BK130"/>
  <c r="J130"/>
  <c r="J98"/>
  <c r="BK148"/>
  <c r="J148"/>
  <c r="J99"/>
  <c r="T148"/>
  <c r="BK216"/>
  <c r="J216"/>
  <c r="J103"/>
  <c r="R216"/>
  <c r="T376"/>
  <c r="T389"/>
  <c r="R392"/>
  <c r="R400"/>
  <c r="P410"/>
  <c i="3" r="P120"/>
  <c r="P119"/>
  <c r="P118"/>
  <c i="1" r="AU96"/>
  <c i="2" r="R130"/>
  <c r="P148"/>
  <c r="BK175"/>
  <c r="J175"/>
  <c r="J101"/>
  <c r="R175"/>
  <c r="BK194"/>
  <c r="J194"/>
  <c r="J102"/>
  <c r="R194"/>
  <c r="P216"/>
  <c r="BK376"/>
  <c r="J376"/>
  <c r="J104"/>
  <c r="R376"/>
  <c r="P389"/>
  <c r="BK392"/>
  <c r="J392"/>
  <c r="J106"/>
  <c r="BK400"/>
  <c r="J400"/>
  <c r="J107"/>
  <c r="T400"/>
  <c r="R410"/>
  <c i="3" r="BK120"/>
  <c r="BK119"/>
  <c r="J119"/>
  <c r="J97"/>
  <c r="T120"/>
  <c r="T119"/>
  <c r="T118"/>
  <c i="4" r="R187"/>
  <c r="R215"/>
  <c r="R223"/>
  <c r="P227"/>
  <c r="P232"/>
  <c r="P187"/>
  <c r="BK215"/>
  <c r="J215"/>
  <c r="J103"/>
  <c r="T215"/>
  <c r="P223"/>
  <c r="BK227"/>
  <c r="J227"/>
  <c r="J106"/>
  <c r="R227"/>
  <c r="T227"/>
  <c r="R232"/>
  <c r="BK259"/>
  <c r="BK258"/>
  <c r="J258"/>
  <c r="J108"/>
  <c r="R259"/>
  <c r="R258"/>
  <c i="6" r="P126"/>
  <c i="2" r="P130"/>
  <c r="T130"/>
  <c r="R148"/>
  <c r="P175"/>
  <c r="T175"/>
  <c r="P194"/>
  <c r="T194"/>
  <c r="T216"/>
  <c r="P376"/>
  <c r="BK389"/>
  <c r="J389"/>
  <c r="J105"/>
  <c r="R389"/>
  <c r="P392"/>
  <c r="T392"/>
  <c r="P400"/>
  <c r="BK410"/>
  <c r="J410"/>
  <c r="J108"/>
  <c r="T410"/>
  <c i="3" r="R120"/>
  <c r="R119"/>
  <c r="R118"/>
  <c i="4" r="BK131"/>
  <c r="P131"/>
  <c r="R131"/>
  <c r="R130"/>
  <c r="T131"/>
  <c r="BK170"/>
  <c r="J170"/>
  <c r="J100"/>
  <c r="T170"/>
  <c r="BK187"/>
  <c r="J187"/>
  <c r="J102"/>
  <c r="T187"/>
  <c r="P215"/>
  <c r="BK223"/>
  <c r="J223"/>
  <c r="J104"/>
  <c r="T223"/>
  <c r="BK232"/>
  <c r="J232"/>
  <c r="J107"/>
  <c r="T232"/>
  <c r="P259"/>
  <c r="P258"/>
  <c r="T259"/>
  <c r="T258"/>
  <c i="6" r="BK122"/>
  <c r="P122"/>
  <c r="R122"/>
  <c r="T122"/>
  <c r="BK126"/>
  <c r="J126"/>
  <c r="J99"/>
  <c r="R126"/>
  <c r="T126"/>
  <c r="BK129"/>
  <c r="J129"/>
  <c r="J100"/>
  <c r="P129"/>
  <c r="R129"/>
  <c r="T129"/>
  <c i="4" r="BK184"/>
  <c r="J184"/>
  <c r="J101"/>
  <c i="5" r="BK122"/>
  <c r="J122"/>
  <c r="J98"/>
  <c r="BK126"/>
  <c r="J126"/>
  <c r="J100"/>
  <c i="4" r="BK167"/>
  <c r="J167"/>
  <c r="J99"/>
  <c i="5" r="BK124"/>
  <c r="J124"/>
  <c r="J99"/>
  <c i="6" r="E85"/>
  <c r="F92"/>
  <c r="J89"/>
  <c r="J91"/>
  <c r="BE123"/>
  <c r="BE125"/>
  <c r="BE128"/>
  <c r="BE130"/>
  <c r="BE131"/>
  <c r="BE124"/>
  <c r="BE127"/>
  <c i="4" r="J131"/>
  <c r="J98"/>
  <c r="J259"/>
  <c r="J109"/>
  <c i="5" r="J114"/>
  <c r="F92"/>
  <c r="J116"/>
  <c r="BE125"/>
  <c r="BE127"/>
  <c r="E85"/>
  <c r="BE123"/>
  <c i="3" r="J120"/>
  <c r="J98"/>
  <c i="4" r="F92"/>
  <c r="BE140"/>
  <c r="BE171"/>
  <c r="BE176"/>
  <c r="BE189"/>
  <c r="BE134"/>
  <c r="BE144"/>
  <c r="BE155"/>
  <c r="BE161"/>
  <c r="BE172"/>
  <c r="BE182"/>
  <c r="BE194"/>
  <c i="3" r="BK118"/>
  <c r="J118"/>
  <c r="J96"/>
  <c i="4" r="E85"/>
  <c r="J125"/>
  <c r="BE132"/>
  <c r="BE142"/>
  <c r="BE152"/>
  <c r="BE168"/>
  <c r="BE175"/>
  <c r="BE188"/>
  <c r="BE219"/>
  <c r="BE221"/>
  <c r="BE228"/>
  <c r="BE231"/>
  <c r="J89"/>
  <c r="BE165"/>
  <c r="BE173"/>
  <c r="BE185"/>
  <c r="BE191"/>
  <c r="BE192"/>
  <c r="BE195"/>
  <c r="BE216"/>
  <c r="BE225"/>
  <c r="BE229"/>
  <c r="BE245"/>
  <c r="BE246"/>
  <c r="BE207"/>
  <c r="BE222"/>
  <c r="BE224"/>
  <c r="BE244"/>
  <c r="BE205"/>
  <c r="BE206"/>
  <c r="BE217"/>
  <c r="BE230"/>
  <c r="BE233"/>
  <c r="BE243"/>
  <c r="BE247"/>
  <c r="BE257"/>
  <c r="BE260"/>
  <c r="BE261"/>
  <c i="3" r="J112"/>
  <c r="BE127"/>
  <c r="BE130"/>
  <c r="BE133"/>
  <c r="BE135"/>
  <c r="BE141"/>
  <c r="BE145"/>
  <c r="BE146"/>
  <c r="E85"/>
  <c r="F92"/>
  <c r="J114"/>
  <c r="BE122"/>
  <c r="BE124"/>
  <c r="BE126"/>
  <c r="BE128"/>
  <c r="BE134"/>
  <c r="BE136"/>
  <c r="BE138"/>
  <c r="BE140"/>
  <c r="BE142"/>
  <c r="BE143"/>
  <c r="BE144"/>
  <c r="BE149"/>
  <c r="BE154"/>
  <c r="BE156"/>
  <c r="BE157"/>
  <c r="BE158"/>
  <c r="BE160"/>
  <c r="BE162"/>
  <c r="BE164"/>
  <c r="BE168"/>
  <c r="BE171"/>
  <c r="BE174"/>
  <c r="BE176"/>
  <c r="BE177"/>
  <c r="BE194"/>
  <c r="BE167"/>
  <c r="BE169"/>
  <c r="BE172"/>
  <c r="BE173"/>
  <c r="BE175"/>
  <c r="BE179"/>
  <c r="BE182"/>
  <c r="BE183"/>
  <c r="BE193"/>
  <c r="BE198"/>
  <c r="BE121"/>
  <c r="BE123"/>
  <c r="BE125"/>
  <c r="BE129"/>
  <c r="BE131"/>
  <c r="BE132"/>
  <c r="BE137"/>
  <c r="BE139"/>
  <c r="BE147"/>
  <c r="BE148"/>
  <c r="BE150"/>
  <c r="BE151"/>
  <c r="BE152"/>
  <c r="BE153"/>
  <c r="BE155"/>
  <c r="BE159"/>
  <c r="BE161"/>
  <c r="BE163"/>
  <c r="BE165"/>
  <c r="BE166"/>
  <c r="BE170"/>
  <c r="BE178"/>
  <c r="BE180"/>
  <c r="BE181"/>
  <c r="BE184"/>
  <c r="BE185"/>
  <c r="BE186"/>
  <c r="BE187"/>
  <c r="BE188"/>
  <c r="BE189"/>
  <c r="BE190"/>
  <c r="BE191"/>
  <c r="BE192"/>
  <c r="BE195"/>
  <c r="BE196"/>
  <c r="BE197"/>
  <c r="BE199"/>
  <c r="BE200"/>
  <c r="BE201"/>
  <c r="BE202"/>
  <c i="2" r="E85"/>
  <c r="J122"/>
  <c r="BE131"/>
  <c r="BE132"/>
  <c r="BE157"/>
  <c r="BE171"/>
  <c r="BE172"/>
  <c r="BE176"/>
  <c r="J91"/>
  <c r="F125"/>
  <c r="BE149"/>
  <c r="BE173"/>
  <c r="BE183"/>
  <c r="BE188"/>
  <c r="BE189"/>
  <c r="BE193"/>
  <c r="BE196"/>
  <c r="BE197"/>
  <c r="BE198"/>
  <c r="BE199"/>
  <c r="BE204"/>
  <c r="BE206"/>
  <c r="BE213"/>
  <c r="BE215"/>
  <c r="BE223"/>
  <c r="BE239"/>
  <c r="BE254"/>
  <c r="BE260"/>
  <c r="BE283"/>
  <c r="BE311"/>
  <c r="BE333"/>
  <c r="BE361"/>
  <c r="BE368"/>
  <c r="BE377"/>
  <c r="BE167"/>
  <c r="BE184"/>
  <c r="BE187"/>
  <c r="BE192"/>
  <c r="BE195"/>
  <c r="BE201"/>
  <c r="BE212"/>
  <c r="BE214"/>
  <c r="BE217"/>
  <c r="BE231"/>
  <c r="BE245"/>
  <c r="BE251"/>
  <c r="BE257"/>
  <c r="BE258"/>
  <c r="BE259"/>
  <c r="BE261"/>
  <c r="BE369"/>
  <c r="BE370"/>
  <c r="BE383"/>
  <c r="BE386"/>
  <c r="BE387"/>
  <c r="BE388"/>
  <c r="BE390"/>
  <c r="BE391"/>
  <c r="BE393"/>
  <c r="BE394"/>
  <c r="BE395"/>
  <c r="BE396"/>
  <c r="BE397"/>
  <c r="BE401"/>
  <c r="BE402"/>
  <c r="BE403"/>
  <c r="BE404"/>
  <c r="BE405"/>
  <c r="BE406"/>
  <c r="BE407"/>
  <c r="BE408"/>
  <c r="BE409"/>
  <c r="BE411"/>
  <c r="BE412"/>
  <c r="BE160"/>
  <c r="BE163"/>
  <c r="BE186"/>
  <c r="BE190"/>
  <c r="BE191"/>
  <c r="BE200"/>
  <c r="BE205"/>
  <c r="F35"/>
  <c i="1" r="BB95"/>
  <c i="3" r="J34"/>
  <c i="1" r="AW96"/>
  <c i="3" r="F36"/>
  <c i="1" r="BC96"/>
  <c i="4" r="F35"/>
  <c i="1" r="BB97"/>
  <c i="5" r="F35"/>
  <c i="1" r="BB98"/>
  <c i="5" r="J34"/>
  <c i="1" r="AW98"/>
  <c i="6" r="F34"/>
  <c i="1" r="BA99"/>
  <c i="6" r="F35"/>
  <c i="1" r="BB99"/>
  <c i="2" r="F37"/>
  <c i="1" r="BD95"/>
  <c i="2" r="J34"/>
  <c i="1" r="AW95"/>
  <c i="3" r="F37"/>
  <c i="1" r="BD96"/>
  <c i="4" r="J34"/>
  <c i="1" r="AW97"/>
  <c i="4" r="F36"/>
  <c i="1" r="BC97"/>
  <c i="5" r="F34"/>
  <c i="1" r="BA98"/>
  <c i="5" r="F36"/>
  <c i="1" r="BC98"/>
  <c i="6" r="F36"/>
  <c i="1" r="BC99"/>
  <c i="2" r="F36"/>
  <c i="1" r="BC95"/>
  <c i="3" r="F35"/>
  <c i="1" r="BB96"/>
  <c i="3" r="F34"/>
  <c i="1" r="BA96"/>
  <c i="4" r="F34"/>
  <c i="1" r="BA97"/>
  <c i="4" r="F37"/>
  <c i="1" r="BD97"/>
  <c i="5" r="F37"/>
  <c i="1" r="BD98"/>
  <c i="6" r="J34"/>
  <c i="1" r="AW99"/>
  <c i="6" r="F37"/>
  <c i="1" r="BD99"/>
  <c i="6" l="1" r="T121"/>
  <c r="T120"/>
  <c i="4" r="T130"/>
  <c r="P130"/>
  <c r="P129"/>
  <c i="1" r="AU97"/>
  <c i="2" r="P174"/>
  <c i="4" r="T226"/>
  <c r="P226"/>
  <c i="6" r="R121"/>
  <c r="R120"/>
  <c r="BK121"/>
  <c r="J121"/>
  <c r="J97"/>
  <c i="4" r="BK130"/>
  <c r="J130"/>
  <c r="J97"/>
  <c i="2" r="T174"/>
  <c r="T129"/>
  <c r="T128"/>
  <c i="6" r="P121"/>
  <c r="P120"/>
  <c i="1" r="AU99"/>
  <c i="2" r="P129"/>
  <c r="P128"/>
  <c i="1" r="AU95"/>
  <c i="4" r="R226"/>
  <c r="R129"/>
  <c i="2" r="R174"/>
  <c r="R129"/>
  <c r="R128"/>
  <c r="BK174"/>
  <c r="J174"/>
  <c r="J100"/>
  <c r="BK129"/>
  <c r="J129"/>
  <c r="J97"/>
  <c i="4" r="BK226"/>
  <c r="J226"/>
  <c r="J105"/>
  <c i="5" r="BK121"/>
  <c r="J121"/>
  <c r="J97"/>
  <c i="6" r="J122"/>
  <c r="J98"/>
  <c i="2" r="F33"/>
  <c i="1" r="AZ95"/>
  <c i="3" r="F33"/>
  <c i="1" r="AZ96"/>
  <c i="4" r="F33"/>
  <c i="1" r="AZ97"/>
  <c i="3" r="J30"/>
  <c i="1" r="AG96"/>
  <c i="4" r="J33"/>
  <c i="1" r="AV97"/>
  <c r="AT97"/>
  <c i="5" r="J33"/>
  <c i="1" r="AV98"/>
  <c r="AT98"/>
  <c i="5" r="F33"/>
  <c i="1" r="AZ98"/>
  <c i="6" r="F33"/>
  <c i="1" r="AZ99"/>
  <c r="BA94"/>
  <c r="AW94"/>
  <c r="AK30"/>
  <c r="BB94"/>
  <c r="AX94"/>
  <c i="6" r="J33"/>
  <c i="1" r="AV99"/>
  <c r="AT99"/>
  <c r="BC94"/>
  <c r="AY94"/>
  <c r="BD94"/>
  <c r="W33"/>
  <c i="2" r="J33"/>
  <c i="1" r="AV95"/>
  <c r="AT95"/>
  <c i="3" r="J33"/>
  <c i="1" r="AV96"/>
  <c r="AT96"/>
  <c i="4" l="1" r="T129"/>
  <c i="2" r="BK128"/>
  <c r="J128"/>
  <c r="J96"/>
  <c i="4" r="BK129"/>
  <c r="J129"/>
  <c r="J96"/>
  <c i="6" r="BK120"/>
  <c r="J120"/>
  <c r="J96"/>
  <c i="5" r="BK120"/>
  <c r="J120"/>
  <c r="J96"/>
  <c i="1" r="AN96"/>
  <c i="3" r="J39"/>
  <c i="1" r="AU94"/>
  <c r="W31"/>
  <c r="W32"/>
  <c r="W30"/>
  <c r="AZ94"/>
  <c r="W29"/>
  <c i="2" l="1" r="J30"/>
  <c i="1" r="AG95"/>
  <c i="6" r="J30"/>
  <c i="1" r="AG99"/>
  <c r="AV94"/>
  <c r="AK29"/>
  <c i="4" r="J30"/>
  <c i="1" r="AG97"/>
  <c r="AN97"/>
  <c i="5" r="J30"/>
  <c i="1" r="AG98"/>
  <c i="5" l="1" r="J39"/>
  <c i="4" r="J39"/>
  <c i="2" r="J39"/>
  <c i="6" r="J39"/>
  <c i="1" r="AN98"/>
  <c r="AN99"/>
  <c r="AN95"/>
  <c r="AG94"/>
  <c r="AK26"/>
  <c r="AT94"/>
  <c r="AN94"/>
  <c l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<sst xmlns="http://schemas.openxmlformats.org/spreadsheetml/2006/main">
  <si>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</si>
  <si>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</si>
  <si>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</si>
  <si>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</si>
  <si>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</si>
  <si>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{6f773087-7a15-497a-8882-26011691a10b}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</si>
  <si>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</si>
  <si>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</si>
  <si>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</si>
  <si>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</si>
  <si>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</si>
  <si>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</si>
  <si>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</si>
  <si>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</si>
  <si>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1232-25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</si>
  <si>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</si>
  <si>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</si>
  <si>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ČSOV Zeleneč</t>
  </si>
  <si>
    <t>KSO:</t>
  </si>
  <si>
    <t>CC-CZ:</t>
  </si>
  <si>
    <t>Místo:</t>
  </si>
  <si>
    <t>ulice Olšová, Zeleneč</t>
  </si>
  <si>
    <t>Datum:</t>
  </si>
  <si>
    <t>19. 10. 2025</t>
  </si>
  <si>
    <t>Zadavatel:</t>
  </si>
  <si>
    <t>IČ:</t>
  </si>
  <si>
    <t>00241041</t>
  </si>
  <si>
    <t>OBEC ZELENEČ</t>
  </si>
  <si>
    <t>DIČ:</t>
  </si>
  <si>
    <t>CZ00241041</t>
  </si>
  <si>
    <t>Uchazeč:</t>
  </si>
  <si>
    <t>Vyplň údaj</t>
  </si>
  <si>
    <t>Projektant:</t>
  </si>
  <si>
    <t xml:space="preserve"> </t>
  </si>
  <si>
    <t>True</t>
  </si>
  <si>
    <t>Zpracovatel:</t>
  </si>
  <si>
    <t>62585193</t>
  </si>
  <si>
    <t>ERMEX ENGINEERING, spol. s r.o.</t>
  </si>
  <si>
    <t>CZ62585193</t>
  </si>
  <si>
    <t>Poznámka:</t>
  </si>
  <si>
    <t xml:space="preserve"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 Projektant upozorňuje, že cena v KR je platná k datu vydání dokumnentace. Projektant upozorňuje, že ceníkové ceny dle sazebníku URS nemusí odpovídat cenám obvyklím v místě realizace stavby a reálná hodnota se může být vyšší než uvádí KR. Je-li v názvu položky v kontrolním rozpočtu nebo v soupisu prací uvedena v kolonce „Popis“ obchodní značka jakéhokoliv materiálu, výrobku nebo technologie, má tento název pouze informativní charakter. Pro ocenění a následně pro realizaci je možné použít i jiný materiál, výrobek nebo technologii, se srovnatelnými nebo lepšími užitnými vlastnostmi, které odpovídají požadavkům dokumentace. _x000d_
Přesná specifikace materiálu a prací je uvedena v zadávací dokumentaci, která tvoří nedílnou součást rozpočtu. Specifikace materiálů a postupu prací, která je uvedena v technických zprávách, soupisech prací či jinde v zadávací dokumentaci má přednost před popisem položky v rozpočtu (Položky URS nemusí vždy přesně odpovídat požadovanému provedení) 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</si>
  <si>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</si>
  <si>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</si>
  <si>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</si>
  <si>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</si>
  <si>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</si>
  <si>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</si>
  <si>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</si>
  <si>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</si>
  <si>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</si>
  <si>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</si>
  <si>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</si>
  <si>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</si>
  <si>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</si>
  <si>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</si>
  <si>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</si>
  <si>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</si>
  <si>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</si>
  <si>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</si>
  <si>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</si>
  <si>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</si>
  <si>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</si>
  <si>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</si>
  <si>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</si>
  <si>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</si>
  <si>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</si>
  <si>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</si>
  <si>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</si>
  <si>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</si>
  <si>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</si>
  <si>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</si>
  <si>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</si>
  <si>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</si>
  <si>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</si>
  <si>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</si>
  <si>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</si>
  <si>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</si>
  <si>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</si>
  <si>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</si>
  <si>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</si>
  <si>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</si>
  <si>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</si>
  <si>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</si>
  <si>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</si>
  <si>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</si>
  <si>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</si>
  <si>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PS01</t>
  </si>
  <si>
    <t>Technologická část</t>
  </si>
  <si>
    <t>PRO</t>
  </si>
  <si>
    <t>1</t>
  </si>
  <si>
    <t>{aeabcf02-9baf-4770-a9b7-61346b8a0b3e}</t>
  </si>
  <si>
    <t>2</t>
  </si>
  <si>
    <t>PS02</t>
  </si>
  <si>
    <t>Elektroinstalce a MaR</t>
  </si>
  <si>
    <t>STA</t>
  </si>
  <si>
    <t>{12252c95-b78b-4acb-8686-8427a695e892}</t>
  </si>
  <si>
    <t>SO01</t>
  </si>
  <si>
    <t>Stavebně konstrukční řešení</t>
  </si>
  <si>
    <t>{ef932f73-a885-40d2-953c-068aaea550d1}</t>
  </si>
  <si>
    <t>VRN</t>
  </si>
  <si>
    <t>Vedleleší rozpočtové náklady</t>
  </si>
  <si>
    <t>VON</t>
  </si>
  <si>
    <t>{64841d8c-8596-4c31-8f3b-adff54bd96bd}</t>
  </si>
  <si>
    <t>ON</t>
  </si>
  <si>
    <t>Ostatní náklady</t>
  </si>
  <si>
    <t>{e1a036b7-7d5c-4d97-87c9-c081a500efcc}</t>
  </si>
  <si>
    <t>KRYCÍ LIST SOUPISU PRACÍ</t>
  </si>
  <si>
    <t>Objekt:</t>
  </si>
  <si>
    <t>PS01 - Technologická část</t>
  </si>
  <si>
    <t xml:space="preserve"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 Projektant upozorňuje, že cena v KR je platná k datu vydání dokumnentace. Projektant upozorňuje, že ceníkové ceny dle sazebníku URS nemusí odpovídat cenám obvyklím v místě realizace stavby a reálná hodnota se může být vyšší než uvádí KR. Je-li v názvu položky v kontrolním rozpočtu nebo v soupisu prací uvedena v kolonce „Popis“ obchodní značka jakéhokoliv materiálu, výrobku nebo technologie, má tento název pouze informativní charakter. Pro ocenění a následně pro realizaci je možné použít i jiný materiál, výrobek nebo technologii, se srovnatelnými nebo lepšími užitnými vlastnostmi, které odpovídají požadavkům dokumentace.  Přesná specifikace materiálu a prací je uvedena v zadávací dokumentaci, která tvoří nedílnou součást rozpočtu. Specifikace materiálů a postupu prací, která je uvedena v technických zprávách, soupisech prací či jinde v zadávací dokumentaci má přednost před popisem položky v rozpočtu (Položky URS nemusí vždy přesně odpovídat požadovanému provedení) </t>
  </si>
  <si>
    <t>REKAPITULACE ČLENĚNÍ SOUPISU PRACÍ</t>
  </si>
  <si>
    <t>Kód dílu - Popis</t>
  </si>
  <si>
    <t>Cena celkem [CZK]</t>
  </si>
  <si>
    <t>Náklady ze soupisu prací</t>
  </si>
  <si>
    <t>-1</t>
  </si>
  <si>
    <t>HSV - HSV</t>
  </si>
  <si>
    <t xml:space="preserve">    01 - Náhradní čerpání</t>
  </si>
  <si>
    <t xml:space="preserve">    02 - Soupis demontáží</t>
  </si>
  <si>
    <t xml:space="preserve">    03 - Soupis dodávek a montáží</t>
  </si>
  <si>
    <t xml:space="preserve">      03-01 - Stroje a technologická zařízení</t>
  </si>
  <si>
    <t xml:space="preserve">      03-02 - Armatury</t>
  </si>
  <si>
    <t xml:space="preserve">      03-03 - Trubky a tvarovky z nerezové oceli</t>
  </si>
  <si>
    <t xml:space="preserve">      03-04 - Montážní materiál</t>
  </si>
  <si>
    <t xml:space="preserve">      03-05 - Podpěry_x000d_
</t>
  </si>
  <si>
    <t xml:space="preserve">      03-06 - Větrání</t>
  </si>
  <si>
    <t xml:space="preserve">      03-07 - Ostatní práce a dodávky_x000d_
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</si>
  <si>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</si>
  <si>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</si>
  <si>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</si>
  <si>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</si>
  <si>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</si>
  <si>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</si>
  <si>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</si>
  <si>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</si>
  <si>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</si>
  <si>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</si>
  <si>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</si>
  <si>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</si>
  <si>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</si>
  <si>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</si>
  <si>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</si>
  <si>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ROZPOCET</t>
  </si>
  <si>
    <t>01</t>
  </si>
  <si>
    <t>Náhradní čerpání</t>
  </si>
  <si>
    <t>K</t>
  </si>
  <si>
    <t>01-R1</t>
  </si>
  <si>
    <t>Montáž zařízení náhradního čerpání</t>
  </si>
  <si>
    <t>ks</t>
  </si>
  <si>
    <t>4</t>
  </si>
  <si>
    <t>-662706232</t>
  </si>
  <si>
    <t>01-R2</t>
  </si>
  <si>
    <t>Pronájem zařízení náhradního čerpání po dobu provádění prací</t>
  </si>
  <si>
    <t>kpl</t>
  </si>
  <si>
    <t>2146714154</t>
  </si>
  <si>
    <t>VV</t>
  </si>
  <si>
    <t>výkaz výměr: předpoklad 4 týdny dle ZOV</t>
  </si>
  <si>
    <t xml:space="preserve">Položka obsahuje: </t>
  </si>
  <si>
    <t>1 x ponorné čerpadlo pro splaškovou OV 20-24 l/s, 18-20 m v.s.,</t>
  </si>
  <si>
    <t>1 x stojan na ponorné čerpadlo,</t>
  </si>
  <si>
    <t>1 x upevňovací konstrukci patkového kolene a vodicích tyčí do stávající revizní šachty na stoce DN300 průměr 1m, hloubka do 3 m,</t>
  </si>
  <si>
    <t>1 x tr. PE100, 110x10mm - délka do 5 m,</t>
  </si>
  <si>
    <t>1 x sada rozebiratelných svěrných spojek a tvarovek pro PE potrubí de110 mm,</t>
  </si>
  <si>
    <t>1x zpětný ventil DN100,</t>
  </si>
  <si>
    <t>1x uzavírací šoupě DN100,</t>
  </si>
  <si>
    <t>1x vyztužená hadice DN100 délka do 5 m vč. hadicových přípojek s přírubami DN100,</t>
  </si>
  <si>
    <t xml:space="preserve">1x těsnicí balón do nátokového potrubí DN300 </t>
  </si>
  <si>
    <t>1x rozvaděč s automatikou řízení chodu čerpadla a hlášením poruch provozovateli GSM modulem</t>
  </si>
  <si>
    <t>vč. montážního materiálu, montáže, uvedení do provozu, odzkoušení, předání provozovateli k dočasnému provozu, demontáže, vyčištění, odvozu zařízení</t>
  </si>
  <si>
    <t>(provoz zařízení po dobu provádění prací zajišťuje provozovatel)</t>
  </si>
  <si>
    <t>02</t>
  </si>
  <si>
    <t>Soupis demontáží</t>
  </si>
  <si>
    <t>3</t>
  </si>
  <si>
    <t>230082089</t>
  </si>
  <si>
    <t>Demontáž potrubí do šrotu přes 10 do 50 kg D 159 mm tl 7,0 mm</t>
  </si>
  <si>
    <t>kus</t>
  </si>
  <si>
    <t>-1362463623</t>
  </si>
  <si>
    <t>TP - DN150</t>
  </si>
  <si>
    <t>K- DN150</t>
  </si>
  <si>
    <t>T- DN150</t>
  </si>
  <si>
    <t>Součet</t>
  </si>
  <si>
    <t>891311811</t>
  </si>
  <si>
    <t>Demontáž vodovodních šoupátek otevřený výkop DN 150</t>
  </si>
  <si>
    <t>1060669588</t>
  </si>
  <si>
    <t>šoupě, zpětná klapka DN150</t>
  </si>
  <si>
    <t>5</t>
  </si>
  <si>
    <t>850245921</t>
  </si>
  <si>
    <t>Výřez nebo výsek na potrubí z trub litinových tlakových DN 80 při opravách</t>
  </si>
  <si>
    <t>298711329</t>
  </si>
  <si>
    <t>demontáž vodících tyčí a patkového kolene stávajícího čerpadla</t>
  </si>
  <si>
    <t>4*2</t>
  </si>
  <si>
    <t>6</t>
  </si>
  <si>
    <t>850315921</t>
  </si>
  <si>
    <t>Výřez nebo výsek na potrubí z trub litinových tlakových DN 150 při opravách</t>
  </si>
  <si>
    <t>-1482941378</t>
  </si>
  <si>
    <t>Demontáž ocelového potrubí DN150</t>
  </si>
  <si>
    <t>dělení na 1m kus</t>
  </si>
  <si>
    <t>7/1</t>
  </si>
  <si>
    <t>7</t>
  </si>
  <si>
    <t>767996801</t>
  </si>
  <si>
    <t>Demontáž atypických zámečnických konstrukcí rozebráním hm jednotlivých dílů do 50 kg</t>
  </si>
  <si>
    <t>kg</t>
  </si>
  <si>
    <t>-1298439532</t>
  </si>
  <si>
    <t>demontáž podpůrných kci</t>
  </si>
  <si>
    <t>200</t>
  </si>
  <si>
    <t>8</t>
  </si>
  <si>
    <t>891311811R</t>
  </si>
  <si>
    <t xml:space="preserve">šetrná demontáž čerpadel k dalšímu použití </t>
  </si>
  <si>
    <t>-2099075509</t>
  </si>
  <si>
    <t>9</t>
  </si>
  <si>
    <t>02-R01</t>
  </si>
  <si>
    <t>Likvikdace odpadu, odvoz ocelového šrotu, platbu za šrot dobropisovat vlastníkovi objektu	</t>
  </si>
  <si>
    <t>754617346</t>
  </si>
  <si>
    <t>10</t>
  </si>
  <si>
    <t>02-R02</t>
  </si>
  <si>
    <t>Pronájem zdvihacího zařízení vč. obsluhy</t>
  </si>
  <si>
    <t>den</t>
  </si>
  <si>
    <t>2114400703</t>
  </si>
  <si>
    <t>03</t>
  </si>
  <si>
    <t>Soupis dodávek a montáží</t>
  </si>
  <si>
    <t>03-01</t>
  </si>
  <si>
    <t>Stroje a technologická zařízení</t>
  </si>
  <si>
    <t>11</t>
  </si>
  <si>
    <t>M</t>
  </si>
  <si>
    <t>03-R1</t>
  </si>
  <si>
    <t>Ponorné kalové čerpadlo pro splaškovou odpadní vodu</t>
  </si>
  <si>
    <t>1228239049</t>
  </si>
  <si>
    <t>čerpadlo dle specifikace PD</t>
  </si>
  <si>
    <t>Sada pro přestavbu na "P" instalaci</t>
  </si>
  <si>
    <t>Čidlo průsaku FLS ve stroji</t>
  </si>
  <si>
    <t>Monitorovací jednotka</t>
  </si>
  <si>
    <t>Kabel</t>
  </si>
  <si>
    <t>03-R5</t>
  </si>
  <si>
    <t>patkové koleno DN100</t>
  </si>
  <si>
    <t>334326081</t>
  </si>
  <si>
    <t>13</t>
  </si>
  <si>
    <t>03-R6</t>
  </si>
  <si>
    <t>nerezové vodící tyče 2“, 2 x 6 m</t>
  </si>
  <si>
    <t>m</t>
  </si>
  <si>
    <t>-460311836</t>
  </si>
  <si>
    <t>2*12</t>
  </si>
  <si>
    <t>14</t>
  </si>
  <si>
    <t>03-R7</t>
  </si>
  <si>
    <t>sada nerezových kotev patkového kolena</t>
  </si>
  <si>
    <t>612492990</t>
  </si>
  <si>
    <t>15</t>
  </si>
  <si>
    <t>03-R11</t>
  </si>
  <si>
    <t>sada nerez kotev horního držáku</t>
  </si>
  <si>
    <t>-1218614723</t>
  </si>
  <si>
    <t>16</t>
  </si>
  <si>
    <t>03-R8</t>
  </si>
  <si>
    <t>horní držák vodících tyčí 2", nerez</t>
  </si>
  <si>
    <t>1328718088</t>
  </si>
  <si>
    <t>17</t>
  </si>
  <si>
    <t>03-R9</t>
  </si>
  <si>
    <t>závěsný řetěz (nerez), 7 m</t>
  </si>
  <si>
    <t>-1323535130</t>
  </si>
  <si>
    <t>18</t>
  </si>
  <si>
    <t>03-R10</t>
  </si>
  <si>
    <t>závěs na kabel (plast)</t>
  </si>
  <si>
    <t>2042239309</t>
  </si>
  <si>
    <t>19</t>
  </si>
  <si>
    <t>03-R2</t>
  </si>
  <si>
    <t>propojení vodicích tyčí výztužnou nerezovou pasovinou každých 2 m délky</t>
  </si>
  <si>
    <t>sada</t>
  </si>
  <si>
    <t>-66448934</t>
  </si>
  <si>
    <t>20</t>
  </si>
  <si>
    <t>03-R3</t>
  </si>
  <si>
    <t>příchytka řetězu</t>
  </si>
  <si>
    <t>1474436228</t>
  </si>
  <si>
    <t>03-R4</t>
  </si>
  <si>
    <t>Montáž čerpadel vč. příslušenství</t>
  </si>
  <si>
    <t>-394323634</t>
  </si>
  <si>
    <t>03-02</t>
  </si>
  <si>
    <t>Armatury</t>
  </si>
  <si>
    <t>22</t>
  </si>
  <si>
    <t>HWL.983115000016</t>
  </si>
  <si>
    <t>KLAPKA ZPĚTNÁ 150</t>
  </si>
  <si>
    <t>-734283337</t>
  </si>
  <si>
    <t>23</t>
  </si>
  <si>
    <t>HWL.780012500000</t>
  </si>
  <si>
    <t>KOLO RUČNÍ 125-150</t>
  </si>
  <si>
    <t>-667113192</t>
  </si>
  <si>
    <t>24</t>
  </si>
  <si>
    <t>.780010000000</t>
  </si>
  <si>
    <t>KOLO RUČNÍ 100</t>
  </si>
  <si>
    <t>-1592120951</t>
  </si>
  <si>
    <t>25</t>
  </si>
  <si>
    <t>HWL.400210000016</t>
  </si>
  <si>
    <t>ŠOUPĚ E2 PŘÍRUBOVÉ KRÁTKÉ 100</t>
  </si>
  <si>
    <t>1279228776</t>
  </si>
  <si>
    <t>26</t>
  </si>
  <si>
    <t>AVK.36150.1</t>
  </si>
  <si>
    <t>Nožové šoupě typ 3.6, nestoupavé vřeteno, DN 150</t>
  </si>
  <si>
    <t>505198992</t>
  </si>
  <si>
    <t>27</t>
  </si>
  <si>
    <t>891262222</t>
  </si>
  <si>
    <t>Montáž kanalizačních šoupátek s ručním kolečkem v šachtách DN 100</t>
  </si>
  <si>
    <t>777680563</t>
  </si>
  <si>
    <t>28</t>
  </si>
  <si>
    <t>891312222</t>
  </si>
  <si>
    <t>Montáž kanalizačních šoupátek s ručním kolečkem v šachtách DN 150</t>
  </si>
  <si>
    <t>1333816038</t>
  </si>
  <si>
    <t>Šoupě nožové DN150 PN16</t>
  </si>
  <si>
    <t>29</t>
  </si>
  <si>
    <t>891315321</t>
  </si>
  <si>
    <t>Montáž zpětných klapek DN 150</t>
  </si>
  <si>
    <t>1757562660</t>
  </si>
  <si>
    <t>30</t>
  </si>
  <si>
    <t>891185395</t>
  </si>
  <si>
    <t>Příplatek za montáž klapek v objektech DN 40 až 1000</t>
  </si>
  <si>
    <t>2051570681</t>
  </si>
  <si>
    <t>31</t>
  </si>
  <si>
    <t>891212695</t>
  </si>
  <si>
    <t>Příplatek za montáž ventilů v objektech DN od 50 do 200</t>
  </si>
  <si>
    <t>-1877034154</t>
  </si>
  <si>
    <t>Šoupě přírubové DN100 PN16</t>
  </si>
  <si>
    <t>32</t>
  </si>
  <si>
    <t>230070241</t>
  </si>
  <si>
    <t>Odmaštění armatur DN 150</t>
  </si>
  <si>
    <t>-993424093</t>
  </si>
  <si>
    <t>33</t>
  </si>
  <si>
    <t>230071008</t>
  </si>
  <si>
    <t>Revize šoupátek do PN 40 DN 100</t>
  </si>
  <si>
    <t>-1040087414</t>
  </si>
  <si>
    <t>34</t>
  </si>
  <si>
    <t>230071010</t>
  </si>
  <si>
    <t>Revize šoupátek do PN 40 DN 150</t>
  </si>
  <si>
    <t>196134044</t>
  </si>
  <si>
    <t>35</t>
  </si>
  <si>
    <t>230071142</t>
  </si>
  <si>
    <t>Revize ventil zpětný a klapky do PN 40 DN 150</t>
  </si>
  <si>
    <t>193571583</t>
  </si>
  <si>
    <t>03-03</t>
  </si>
  <si>
    <t>Trubky a tvarovky z nerezové oceli</t>
  </si>
  <si>
    <t>36</t>
  </si>
  <si>
    <t>03-R12</t>
  </si>
  <si>
    <t>tr. 114,3 x 2</t>
  </si>
  <si>
    <t>1272743159</t>
  </si>
  <si>
    <t>Přírubové hrdlo DN100 PN16, délka do 200 mm</t>
  </si>
  <si>
    <t>2*0,5</t>
  </si>
  <si>
    <t>Vypouštěcí potrubí DN100 PN16</t>
  </si>
  <si>
    <t>1*1</t>
  </si>
  <si>
    <t>37</t>
  </si>
  <si>
    <t>03-R13</t>
  </si>
  <si>
    <t>tr. 168,3 x 2</t>
  </si>
  <si>
    <t>-1328561448</t>
  </si>
  <si>
    <t>Společné potrubí výtlaku DN150 (doměrek)</t>
  </si>
  <si>
    <t>Potrubí výtlaku čerpadla DN100/150 (doměrek)</t>
  </si>
  <si>
    <t>2*2</t>
  </si>
  <si>
    <t>Větrací potrubí mat 1.4301</t>
  </si>
  <si>
    <t>38</t>
  </si>
  <si>
    <t>03-R14</t>
  </si>
  <si>
    <t>příruba DN100 PN16</t>
  </si>
  <si>
    <t>-655355063</t>
  </si>
  <si>
    <t>2*1</t>
  </si>
  <si>
    <t>39</t>
  </si>
  <si>
    <t>03-R15</t>
  </si>
  <si>
    <t>příruba DN150 PN16</t>
  </si>
  <si>
    <t>665981837</t>
  </si>
  <si>
    <t>1*3</t>
  </si>
  <si>
    <t>40</t>
  </si>
  <si>
    <t>03-R16</t>
  </si>
  <si>
    <t>koleno 90° R=1,5DN, 168,3x2 mm</t>
  </si>
  <si>
    <t>633204098</t>
  </si>
  <si>
    <t>1*2</t>
  </si>
  <si>
    <t>41</t>
  </si>
  <si>
    <t>03-R17</t>
  </si>
  <si>
    <t>redukce excentrická 168,3x114,3x2 mm</t>
  </si>
  <si>
    <t>-1122662679</t>
  </si>
  <si>
    <t>42</t>
  </si>
  <si>
    <t>03-R18</t>
  </si>
  <si>
    <t>T-koleno 90° 168,3x2 mm,</t>
  </si>
  <si>
    <t>-1756505631</t>
  </si>
  <si>
    <t>43</t>
  </si>
  <si>
    <t>03-R19</t>
  </si>
  <si>
    <t>Atyp. příruba DN100 PN16 s vnitřním závitem G 2 1/2", mat. 1.4301</t>
  </si>
  <si>
    <t>-2010939394</t>
  </si>
  <si>
    <t>44</t>
  </si>
  <si>
    <t>03-R20</t>
  </si>
  <si>
    <t>Hadicová spojka B75 s vnějším závitem G2 1/2" s víčkem, mat. 1.4301</t>
  </si>
  <si>
    <t>2136870749</t>
  </si>
  <si>
    <t>45</t>
  </si>
  <si>
    <t>03-R21</t>
  </si>
  <si>
    <t>kotevní kroužek průměr 220 mm, tl. 3 mm, přivařit 100 mm od konce trubky</t>
  </si>
  <si>
    <t>5890988</t>
  </si>
  <si>
    <t>46</t>
  </si>
  <si>
    <t>03-R22</t>
  </si>
  <si>
    <t>síťka z tahokovu 0,5-10x5 mm, volná plocha 60%, mat. 1.4301, přivařit na výfuk z kolena</t>
  </si>
  <si>
    <t>887559651</t>
  </si>
  <si>
    <t>47</t>
  </si>
  <si>
    <t>230140183</t>
  </si>
  <si>
    <t>Montáž trubní dílce přivařovací z nerezavějící oceli tř.17 D 108 mm, tl 2 mm</t>
  </si>
  <si>
    <t>-46405678</t>
  </si>
  <si>
    <t xml:space="preserve">příruba DN100 PN16  (vnější vnitřní)</t>
  </si>
  <si>
    <t>2*2*2</t>
  </si>
  <si>
    <t xml:space="preserve">tr. 114,3 x 2 - 200 mm, úprava pro přivaření na ocel. tr. 168,3 x 5 mm </t>
  </si>
  <si>
    <t>Mezisoučet</t>
  </si>
  <si>
    <t>1 x příruba DN100 PN16 (vnitřní vnější)</t>
  </si>
  <si>
    <t>1 x redukce excentrická 168,3x114,3x2 mm</t>
  </si>
  <si>
    <t xml:space="preserve"> tr. 114,3 x 2 - 1000 mm</t>
  </si>
  <si>
    <t>48</t>
  </si>
  <si>
    <t>230140200</t>
  </si>
  <si>
    <t>Montáž trubní dílce přivařovací z nerezavějící oceli tř.17 D 159 mm, tl 2 mm</t>
  </si>
  <si>
    <t>414692934</t>
  </si>
  <si>
    <t>1xT-koleno 90° 168,3x2 mm,</t>
  </si>
  <si>
    <t>1x koleno 90° R=1,5DN, 168,3x2 mm</t>
  </si>
  <si>
    <t>3x příruba DN150 PN16 ( vniřní a vnější)</t>
  </si>
  <si>
    <t>3*2</t>
  </si>
  <si>
    <t>1x tr. 168,3 x 2 - 1500 mm</t>
  </si>
  <si>
    <t>1 x příruba DN150 PN16 ( vnitřní a vnější)</t>
  </si>
  <si>
    <t>2*1*2</t>
  </si>
  <si>
    <t>tr. 168,3 x 2 - 800 mm</t>
  </si>
  <si>
    <t>2 x koleno 90° R=1,5DN, 168,3x2 mm</t>
  </si>
  <si>
    <t>49</t>
  </si>
  <si>
    <t>230140270</t>
  </si>
  <si>
    <t>Příplatek provedení formování, ochrana svaru inertní plyn DN 100</t>
  </si>
  <si>
    <t>-903777025</t>
  </si>
  <si>
    <t>50</t>
  </si>
  <si>
    <t>230140272</t>
  </si>
  <si>
    <t>Příplatek provedení formování, ochrana svaru inertní plyn DN 150</t>
  </si>
  <si>
    <t>-1426569294</t>
  </si>
  <si>
    <t>51</t>
  </si>
  <si>
    <t>230140350</t>
  </si>
  <si>
    <t>Příplatek zhotovení odbočky z nerezavějící oceli tř.17 D 159 mm, tl 2 mm</t>
  </si>
  <si>
    <t>1365682632</t>
  </si>
  <si>
    <t>52</t>
  </si>
  <si>
    <t>230140053</t>
  </si>
  <si>
    <t>Montáž trubek z nerezavějící oceli tř.17 D 108 mm, tl 2 mm</t>
  </si>
  <si>
    <t>1767130272</t>
  </si>
  <si>
    <t>53</t>
  </si>
  <si>
    <t>230140070</t>
  </si>
  <si>
    <t>Montáž trubek z nerezavějící oceli tř.17 D 159 mm, tl 2 mm</t>
  </si>
  <si>
    <t>69835850</t>
  </si>
  <si>
    <t>54</t>
  </si>
  <si>
    <t>230040010</t>
  </si>
  <si>
    <t>Montáž trubní díly závitové DN 2 1/2"</t>
  </si>
  <si>
    <t>-46429649</t>
  </si>
  <si>
    <t>03-04</t>
  </si>
  <si>
    <t>Montážní materiál</t>
  </si>
  <si>
    <t>55</t>
  </si>
  <si>
    <t>PS16/150-A2</t>
  </si>
  <si>
    <t>Přírubový spoj DN150 PN16 mat. A2 (nerez)</t>
  </si>
  <si>
    <t>-2088906673</t>
  </si>
  <si>
    <t xml:space="preserve">Přírubový spoj DN150 PN16 </t>
  </si>
  <si>
    <t xml:space="preserve">Přírubový spoj nožového šoupěte DN150 PN16 </t>
  </si>
  <si>
    <t>56</t>
  </si>
  <si>
    <t>PS16/100-A2</t>
  </si>
  <si>
    <t>Přírubový spoj DN100 PN16 mat. A2 (nerez)</t>
  </si>
  <si>
    <t>261808276</t>
  </si>
  <si>
    <t xml:space="preserve">Přírubový spoj DN100 PN16 </t>
  </si>
  <si>
    <t>57</t>
  </si>
  <si>
    <t>230032032</t>
  </si>
  <si>
    <t>Montáž přírubových spojů do PN 16 DN 150</t>
  </si>
  <si>
    <t>-1351447464</t>
  </si>
  <si>
    <t>58</t>
  </si>
  <si>
    <t>230032030</t>
  </si>
  <si>
    <t>Montáž přírubových spojů do PN 16 DN 100</t>
  </si>
  <si>
    <t>-1290579444</t>
  </si>
  <si>
    <t>59</t>
  </si>
  <si>
    <t>03 - R23</t>
  </si>
  <si>
    <t>pasivace a moření svarů potrubí</t>
  </si>
  <si>
    <t>-242179029</t>
  </si>
  <si>
    <t>03-05</t>
  </si>
  <si>
    <t xml:space="preserve">Podpěry_x000d_
</t>
  </si>
  <si>
    <t>60</t>
  </si>
  <si>
    <t>03-R24</t>
  </si>
  <si>
    <t>Celonerezový montážní systém zhotovený ze svařovaných, či ohýbaných nerezových profilů a trubek, závitových tyčí a potrubních objímek. Podpěry budou ke stavebním konstrukcím přivrtány nerezovými chemickými kotvami. Sestava DN150 D+M</t>
  </si>
  <si>
    <t>-278697902</t>
  </si>
  <si>
    <t>61</t>
  </si>
  <si>
    <t>03-R25</t>
  </si>
  <si>
    <t>Celonerezový montážní systém zhotovený ze svařovaných, či ohýbaných nerezových profilů a trubek, závitových tyčí a potrubních objímek. Podpěry budou ke stavebním konstrukcím přivrtány nerezovými chemickými kotvami. Sestava DN100 D+M</t>
  </si>
  <si>
    <t>896306177</t>
  </si>
  <si>
    <t>03-06</t>
  </si>
  <si>
    <t>Větrání</t>
  </si>
  <si>
    <t>62</t>
  </si>
  <si>
    <t>03-R26</t>
  </si>
  <si>
    <t>Střešní ventilátor průměr 200 mm, nevýbušné provedení, 1x230 V, 50 Hz - specifikace dle PD</t>
  </si>
  <si>
    <t>-335860716</t>
  </si>
  <si>
    <t>63</t>
  </si>
  <si>
    <t>PPL.4002</t>
  </si>
  <si>
    <t>KG trubka Pipelife SN4 DN400x2m KOEX odpadní potrubí s napěněnou střední vrstvou z PVC</t>
  </si>
  <si>
    <t>-1419375524</t>
  </si>
  <si>
    <t>64</t>
  </si>
  <si>
    <t>WVN.SF603000W</t>
  </si>
  <si>
    <t>KGU PŘESUVKA 200</t>
  </si>
  <si>
    <t>-1663699351</t>
  </si>
  <si>
    <t>65</t>
  </si>
  <si>
    <t>03-R27</t>
  </si>
  <si>
    <t xml:space="preserve">Konzola s objímkou  na VZT potrubí de200 mm, nerezové provedení, chemická kotva</t>
  </si>
  <si>
    <t>116481715</t>
  </si>
  <si>
    <t>66</t>
  </si>
  <si>
    <t>HZS3112</t>
  </si>
  <si>
    <t>Hodinová zúčtovací sazba montér potrubí odborný</t>
  </si>
  <si>
    <t>hod</t>
  </si>
  <si>
    <t>1470036390</t>
  </si>
  <si>
    <t>montáž VZT</t>
  </si>
  <si>
    <t>2*8</t>
  </si>
  <si>
    <t>03-07</t>
  </si>
  <si>
    <t xml:space="preserve">Ostatní práce a dodávky_x000d_
</t>
  </si>
  <si>
    <t>67</t>
  </si>
  <si>
    <t>03-R28</t>
  </si>
  <si>
    <t>Seznámení pracovníhů zhotovitele s předpisy BOZP na stavbě</t>
  </si>
  <si>
    <t>1168883072</t>
  </si>
  <si>
    <t>68</t>
  </si>
  <si>
    <t>03-R29</t>
  </si>
  <si>
    <t>VT kontrola svarových spojů DN100 až DN150 na potrubí z austenitické oceli</t>
  </si>
  <si>
    <t>346422023</t>
  </si>
  <si>
    <t>69</t>
  </si>
  <si>
    <t>03-R33</t>
  </si>
  <si>
    <t>Montážní a zdvihací mechanismy</t>
  </si>
  <si>
    <t>-1138048147</t>
  </si>
  <si>
    <t>70</t>
  </si>
  <si>
    <t>03-R34</t>
  </si>
  <si>
    <t>Úklid pracoviště po ukončení montážních prací</t>
  </si>
  <si>
    <t>-1050113669</t>
  </si>
  <si>
    <t>71</t>
  </si>
  <si>
    <t>03-R35</t>
  </si>
  <si>
    <t>Funkční zkouška chodu čerpadel</t>
  </si>
  <si>
    <t>-548624936</t>
  </si>
  <si>
    <t>72</t>
  </si>
  <si>
    <t>230030071</t>
  </si>
  <si>
    <t>Montáž přemostění přírubových spojů přivařením</t>
  </si>
  <si>
    <t>1066022098</t>
  </si>
  <si>
    <t>73</t>
  </si>
  <si>
    <t>230030081</t>
  </si>
  <si>
    <t>Zhotovení přemostění přírubových spojů</t>
  </si>
  <si>
    <t>-840315807</t>
  </si>
  <si>
    <t>74</t>
  </si>
  <si>
    <t>230170004</t>
  </si>
  <si>
    <t>Tlakové zkoušky těsnosti potrubí - příprava DN přes 125 do 200</t>
  </si>
  <si>
    <t>143200426</t>
  </si>
  <si>
    <t>75</t>
  </si>
  <si>
    <t>230170014</t>
  </si>
  <si>
    <t>Tlakové zkoušky těsnosti potrubí - zkouška DN přes 125 do 200</t>
  </si>
  <si>
    <t>337942762</t>
  </si>
  <si>
    <t>998</t>
  </si>
  <si>
    <t>Přesun hmot</t>
  </si>
  <si>
    <t>76</t>
  </si>
  <si>
    <t>998271301</t>
  </si>
  <si>
    <t>Přesun hmot pro kanalizace hloubené monolitické z betonu otevřený výkop</t>
  </si>
  <si>
    <t>t</t>
  </si>
  <si>
    <t>1687711929</t>
  </si>
  <si>
    <t>77</t>
  </si>
  <si>
    <t>998271324</t>
  </si>
  <si>
    <t>Příplatek k přesunu hmot pro kanalizace hloubené monolitické z betonu za zvětšený přesun do 500 m</t>
  </si>
  <si>
    <t>1401678597</t>
  </si>
  <si>
    <t>PS02 - Elektroinstalce a MaR</t>
  </si>
  <si>
    <t>OST - Ostatní</t>
  </si>
  <si>
    <t xml:space="preserve">    O01 - Ostatní</t>
  </si>
  <si>
    <t>OST</t>
  </si>
  <si>
    <t>Ostatní</t>
  </si>
  <si>
    <t>O01</t>
  </si>
  <si>
    <t>ELR1</t>
  </si>
  <si>
    <t>Polyesterová skříň nástěnná na zeď, 636x847x300mm, plné dveře, plný montážní montážní panel, tříbodový zámek, dveřní zarážka, příslušenství skříně, IP min. 54, údaje a vystrojení viz příloha D-2.2.3</t>
  </si>
  <si>
    <t>512</t>
  </si>
  <si>
    <t>-436275292</t>
  </si>
  <si>
    <t>ELR2</t>
  </si>
  <si>
    <t>Výzbroj - příslušenství sestavy skříní</t>
  </si>
  <si>
    <t>soupr.</t>
  </si>
  <si>
    <t>-1948407298</t>
  </si>
  <si>
    <t>ELR3</t>
  </si>
  <si>
    <t>Přepínač trojpólový na lištu 32A/400V, 3 polohy "síť-0-náhradní zdroj"</t>
  </si>
  <si>
    <t>567779531</t>
  </si>
  <si>
    <t>ELR4</t>
  </si>
  <si>
    <t>Odpínač otočný trojpólový 2 polohy, 12A/400V, pom. kontakt 1/0, IP65, vč. štítku na dveře</t>
  </si>
  <si>
    <t>-1241526546</t>
  </si>
  <si>
    <t>ELR5</t>
  </si>
  <si>
    <t>Přívodka přístrojová 32A/400V, IP67, 3P+N+PE</t>
  </si>
  <si>
    <t>-387798239</t>
  </si>
  <si>
    <t>ELR6</t>
  </si>
  <si>
    <t>Ekvipotenciální svorkovnice typ 1 na omítku, vč. krytu</t>
  </si>
  <si>
    <t>1437183038</t>
  </si>
  <si>
    <t>ELR7</t>
  </si>
  <si>
    <t>Kombinovaný svodič přepětí 1. a 2. stupně, 20 kA (10/350) + 80 kA (10/350), kombinovaný svodič B+C, dálková signalizace</t>
  </si>
  <si>
    <t>1442138198</t>
  </si>
  <si>
    <t>ELR8</t>
  </si>
  <si>
    <t>Relé vyhodnocení napětí a sledu fází s dálkovou signalizací, 3x400V</t>
  </si>
  <si>
    <t>-394787595</t>
  </si>
  <si>
    <t>ELR9</t>
  </si>
  <si>
    <t>Svítidlo LED do rozváděče malé 10W/230V, 3640lm</t>
  </si>
  <si>
    <t>-380716559</t>
  </si>
  <si>
    <t>ELR10</t>
  </si>
  <si>
    <t>Dveřní kontakt na dveře rozváděče 10A</t>
  </si>
  <si>
    <t>-1561951427</t>
  </si>
  <si>
    <t>ELR11</t>
  </si>
  <si>
    <t>Termostat vestavný 0-60°C pro topení, rozpínací kontakt</t>
  </si>
  <si>
    <t>-350964839</t>
  </si>
  <si>
    <t>ELR12</t>
  </si>
  <si>
    <t>Topné těleso hlinikové na lištu, 20W/110-250V, IP20</t>
  </si>
  <si>
    <t>-1490192760</t>
  </si>
  <si>
    <t>ELR13</t>
  </si>
  <si>
    <t xml:space="preserve">Motorový spouštěč s tepelnou ochranou přetížení, zkratová spouštť, vypínací schopnost 10kA, 3P  + 2x pomocné kontakt,y rozsah 9-14A</t>
  </si>
  <si>
    <t>1946618968</t>
  </si>
  <si>
    <t>ELR14</t>
  </si>
  <si>
    <t>Stykač třípólový na lištu, 18A, pom. Kontakt 1/1,cívka 24VDC, blok pom. kontatů 2/2</t>
  </si>
  <si>
    <t>-1091110164</t>
  </si>
  <si>
    <t>ELR15</t>
  </si>
  <si>
    <t>Relé pomocné, 4P/10A, s indikaci sepnutí, typovací tlačítko, ovládací napětí 24VDC, ochranná dioda RXM040W+ patice RXZE2M114</t>
  </si>
  <si>
    <t>-988914198</t>
  </si>
  <si>
    <t>ELR16</t>
  </si>
  <si>
    <t>Rázová oddělovací tlumivka přepěťové ochrany 3. stupeň RTO 16, 230V/16A</t>
  </si>
  <si>
    <t>-365213924</t>
  </si>
  <si>
    <t>ELR17</t>
  </si>
  <si>
    <t>Svodič přepětí 3.stupeň, DA-275 DFI 16S,P+N, 230V/16A s VF filtrem proti rušení, ochranná úroveň 850V, odezva 25ns + signalizace</t>
  </si>
  <si>
    <t>1451050808</t>
  </si>
  <si>
    <t>ELR18</t>
  </si>
  <si>
    <t>Ovládač otočný 3 polohy, vč. dvou spínacích jednotek</t>
  </si>
  <si>
    <t>-1850078352</t>
  </si>
  <si>
    <t>ELR19</t>
  </si>
  <si>
    <t>Signálnálka "LED" ,24VDC, žlutá</t>
  </si>
  <si>
    <t>823087486</t>
  </si>
  <si>
    <t>ELR20</t>
  </si>
  <si>
    <t>Signálnálka "LED" , 24VDC, zelená</t>
  </si>
  <si>
    <t>-1727191093</t>
  </si>
  <si>
    <t>ELR21</t>
  </si>
  <si>
    <t>Signálnálka "LED" , 24VDC, rudá</t>
  </si>
  <si>
    <t>-1918905009</t>
  </si>
  <si>
    <t>ELR22</t>
  </si>
  <si>
    <t>Tlačítkový ovládačlícující, zelená, vč. spín. jednotek</t>
  </si>
  <si>
    <t>1487828641</t>
  </si>
  <si>
    <t>ELR23</t>
  </si>
  <si>
    <t>Tlačítkový ovládačlícující, bílá, vč. spín. jednotek</t>
  </si>
  <si>
    <t>-1977903393</t>
  </si>
  <si>
    <t>ELR24</t>
  </si>
  <si>
    <t>Tlačítkový ovládačlícující, modrá, vč. spín. jednotek</t>
  </si>
  <si>
    <t>492552463</t>
  </si>
  <si>
    <t>ELR25</t>
  </si>
  <si>
    <t>Zásuvka jednonásobná 2P+PE modulová na lištu DIN 16A, 250V, IP55</t>
  </si>
  <si>
    <t>544545385</t>
  </si>
  <si>
    <t>ELR26</t>
  </si>
  <si>
    <t>Zásuvka 2P+PE s víčkem na dvěře 16A, 250V, IP44</t>
  </si>
  <si>
    <t>1603278751</t>
  </si>
  <si>
    <t>ELR27</t>
  </si>
  <si>
    <t xml:space="preserve">DC záložní zdroj  na lištu, vstup. napětí 90-305V, výstup 22-28,8V/5A, nadproudová, přepěťová a tepelná ochrana, signání kontakt</t>
  </si>
  <si>
    <t>947137838</t>
  </si>
  <si>
    <t>ELR28</t>
  </si>
  <si>
    <t>Akumulátor bezúdržbový 12V, 12Ah, bezolovnatý</t>
  </si>
  <si>
    <t>1842148604</t>
  </si>
  <si>
    <t>ELR29</t>
  </si>
  <si>
    <t xml:space="preserve">Měnič napětí  24vDC / 13,8VDC, 2,5A výstup, na lištu DIN</t>
  </si>
  <si>
    <t>1998882675</t>
  </si>
  <si>
    <t>ELR30</t>
  </si>
  <si>
    <t xml:space="preserve">Jistič  vzduchový 4C1P, iCN 10kA</t>
  </si>
  <si>
    <t>-1006335071</t>
  </si>
  <si>
    <t>ELR31</t>
  </si>
  <si>
    <t xml:space="preserve">jistič  vzduchový 4C1P+N, iCN 10kA</t>
  </si>
  <si>
    <t>-800453451</t>
  </si>
  <si>
    <t>ELR32</t>
  </si>
  <si>
    <t xml:space="preserve">Jistič  vzduchový 6C1P+N, iCN 10kA</t>
  </si>
  <si>
    <t>-1204512569</t>
  </si>
  <si>
    <t>ELR33</t>
  </si>
  <si>
    <t xml:space="preserve">Jistič  vzduchový 16C1P+N, iCN 10kA</t>
  </si>
  <si>
    <t>837304762</t>
  </si>
  <si>
    <t>ELR34</t>
  </si>
  <si>
    <t xml:space="preserve">Kombinovaný poudový chránič dvoupólový rez. proud 30mA s nadproud. spouští  6A/B, typ A, 10kA</t>
  </si>
  <si>
    <t>-258730339</t>
  </si>
  <si>
    <t>ELR35</t>
  </si>
  <si>
    <t>Kombinovaný poudový chránič dvoupólový rez. proud 30mA s nadproud. spouští 10A/B, typ A, 10kA</t>
  </si>
  <si>
    <t>977642309</t>
  </si>
  <si>
    <t>ELR36</t>
  </si>
  <si>
    <t xml:space="preserve">Kombinovaný poudový chránič dvoupólový rez. proud 30mA s nadproud. spouští  16A/B, typ A, 10kA</t>
  </si>
  <si>
    <t>-175329314</t>
  </si>
  <si>
    <t>ELR37</t>
  </si>
  <si>
    <t>"Proudový chránič 2P, 16A, rez. proud 30mA, 25A, typ AC, 10kA</t>
  </si>
  <si>
    <t>-1920866034</t>
  </si>
  <si>
    <t>ELR39</t>
  </si>
  <si>
    <t>Universální multikanálová monotorovací a řídící jednotka , vestavný GSM/GPRS komunikašní modul H3-G-TA4-P, TA4 přípojná desdka (6x AIN, 6x BIN, 2x relé), provedení na panel</t>
  </si>
  <si>
    <t>-263620402</t>
  </si>
  <si>
    <t>ELR40</t>
  </si>
  <si>
    <t>SIM karta M2M standard CZ (O2 FM2M) aktivace SIM, tarif M2M, pouze pro ČR, Data + SMS, paušál 40,- Kč/měsíc/1MB dat, SMS 1,30Kč</t>
  </si>
  <si>
    <t>-729164723</t>
  </si>
  <si>
    <t>ELR41</t>
  </si>
  <si>
    <t>DV2 externí vstupně výstupní modul k jednotce H3, 18x DIN, 6x relé 250VAC, 5A</t>
  </si>
  <si>
    <t>2101696301</t>
  </si>
  <si>
    <t>ELR42</t>
  </si>
  <si>
    <t>Datový kabel RS232, vč. konektorů</t>
  </si>
  <si>
    <t>886287192</t>
  </si>
  <si>
    <t>ELR43</t>
  </si>
  <si>
    <t>Řadová svorkovnice pojistková s LED diodou, trubičková pojistka 4A</t>
  </si>
  <si>
    <t>1600399575</t>
  </si>
  <si>
    <t>ELR44</t>
  </si>
  <si>
    <t>Řadová svorkovnice pojistková s LED diodou, trubičková pojistka 2A</t>
  </si>
  <si>
    <t>-1089198390</t>
  </si>
  <si>
    <t>ELR45</t>
  </si>
  <si>
    <t>Řadová svorkovnice pojistková s LED diodou, trubičková pojistka 200mA</t>
  </si>
  <si>
    <t>357512393</t>
  </si>
  <si>
    <t>ELR46</t>
  </si>
  <si>
    <t>Řadová svorkovnice pojistková s LED diodou, trubičková pojistka 500mA</t>
  </si>
  <si>
    <t>383524390</t>
  </si>
  <si>
    <t>ELR47</t>
  </si>
  <si>
    <t>Svorkovnice řadová, vč. příslušenství 6</t>
  </si>
  <si>
    <t>2092991303</t>
  </si>
  <si>
    <t>ELR48</t>
  </si>
  <si>
    <t>Svorkovnice řadová, vč. příslušenství 4</t>
  </si>
  <si>
    <t>2017780201</t>
  </si>
  <si>
    <t>ELR49</t>
  </si>
  <si>
    <t xml:space="preserve">Svorkovnice řadová, vč. příslušenství  2,5</t>
  </si>
  <si>
    <t>-3719535</t>
  </si>
  <si>
    <t>ELR50</t>
  </si>
  <si>
    <t>Vývodka plastová IP65 - 32</t>
  </si>
  <si>
    <t>1003484052</t>
  </si>
  <si>
    <t>ELR51</t>
  </si>
  <si>
    <t>Vývodka plastová IP65 - 25</t>
  </si>
  <si>
    <t>1869245821</t>
  </si>
  <si>
    <t>ELR52</t>
  </si>
  <si>
    <t>Vývodka plastová IP65 - 20</t>
  </si>
  <si>
    <t>2125405956</t>
  </si>
  <si>
    <t>ELR53</t>
  </si>
  <si>
    <t>Montážní doplnění a kompletace rozváděče</t>
  </si>
  <si>
    <t>1035750250</t>
  </si>
  <si>
    <t>ELR54</t>
  </si>
  <si>
    <t>Ponorná sonda měření hladin odpadních vod, vč. kabelu dl. 10m , 4-20mA výstup, rozsah 0-6m, plast, průměr 4mm, keramický senzor, svorka nerez pro zavěšení sondy</t>
  </si>
  <si>
    <t>770807003</t>
  </si>
  <si>
    <t>ELR55</t>
  </si>
  <si>
    <t>Plovákový snímač se závažím, dl. Kabelu 10m,, mikrospínač, 250V/16A, IP68</t>
  </si>
  <si>
    <t>2006680864</t>
  </si>
  <si>
    <t>ELR56</t>
  </si>
  <si>
    <t>CYKY-O 3x1,5</t>
  </si>
  <si>
    <t>-1321376629</t>
  </si>
  <si>
    <t>ELR57</t>
  </si>
  <si>
    <t>CYKY-J 5x6</t>
  </si>
  <si>
    <t>-2087946316</t>
  </si>
  <si>
    <t>ELR58</t>
  </si>
  <si>
    <t>vodič H07V-K 4 Z/Ž</t>
  </si>
  <si>
    <t>-793243777</t>
  </si>
  <si>
    <t>ELR59</t>
  </si>
  <si>
    <t>vodič H07V-K 16 Z/Ž</t>
  </si>
  <si>
    <t>191454179</t>
  </si>
  <si>
    <t>ELR60</t>
  </si>
  <si>
    <t xml:space="preserve">Trubka  elektroinstalační poddajná zatížení 750N do f 25</t>
  </si>
  <si>
    <t>-281134042</t>
  </si>
  <si>
    <t>ELR61</t>
  </si>
  <si>
    <t xml:space="preserve">Trubka  elektroinstalační poddajná zatížení 750N do f 40</t>
  </si>
  <si>
    <t>-1140190054</t>
  </si>
  <si>
    <t>ELR62</t>
  </si>
  <si>
    <t>-1174372093</t>
  </si>
  <si>
    <t>ELR63</t>
  </si>
  <si>
    <t>Vodič FeZn 30x4</t>
  </si>
  <si>
    <t>-396374311</t>
  </si>
  <si>
    <t>ELR64</t>
  </si>
  <si>
    <t>Svorka SR03</t>
  </si>
  <si>
    <t>940819815</t>
  </si>
  <si>
    <t>ELR65</t>
  </si>
  <si>
    <t>  pomocný materiál</t>
  </si>
  <si>
    <t>-336314768</t>
  </si>
  <si>
    <t>ELR66</t>
  </si>
  <si>
    <t xml:space="preserve">materiál  montážnína provozorní zajištění provozu - kabely, poddajné vodiče , ochr. trubky  uzemnění, atd.</t>
  </si>
  <si>
    <t>kompl.</t>
  </si>
  <si>
    <t>-1363340928</t>
  </si>
  <si>
    <t>ELR67</t>
  </si>
  <si>
    <t xml:space="preserve">montáž  zařízení uvedených v odst. "Dodávky"</t>
  </si>
  <si>
    <t>1423047393</t>
  </si>
  <si>
    <t>ELR68</t>
  </si>
  <si>
    <t xml:space="preserve">montáž  zařízení uvedených v odst. "Materiál", vč. provizorních propojů</t>
  </si>
  <si>
    <t>1189565842</t>
  </si>
  <si>
    <t>ELR69</t>
  </si>
  <si>
    <t>demontáž původní elektroinstalace v čerpací jímce a stáv. rozváděče</t>
  </si>
  <si>
    <t>-1120650280</t>
  </si>
  <si>
    <t>ELR70</t>
  </si>
  <si>
    <t xml:space="preserve">montáž zařízení pro  provozorní provoz, vč. rozváděče a komplet zprovoznění</t>
  </si>
  <si>
    <t>983232948</t>
  </si>
  <si>
    <t>ELR71</t>
  </si>
  <si>
    <t xml:space="preserve">demontáž zařízení pro  provozorní provoz - komplet</t>
  </si>
  <si>
    <t>1320277543</t>
  </si>
  <si>
    <t>ELR72</t>
  </si>
  <si>
    <t>zapojení střešního ventilátoru v provedení Ex (M3)</t>
  </si>
  <si>
    <t>-694624029</t>
  </si>
  <si>
    <t>ELR73</t>
  </si>
  <si>
    <t>ukončení a zapojení kabelů v rozváděči do 6mm</t>
  </si>
  <si>
    <t>981382767</t>
  </si>
  <si>
    <t>ELR74</t>
  </si>
  <si>
    <t>práce na száv. rozváděči RE, odp. stáv. kabelu, zapojení nového, plombování</t>
  </si>
  <si>
    <t>1908309422</t>
  </si>
  <si>
    <t>ELR75</t>
  </si>
  <si>
    <t>protažení kabelů chráničkou</t>
  </si>
  <si>
    <t>-1400880784</t>
  </si>
  <si>
    <t>ELR76</t>
  </si>
  <si>
    <t>oživení okruhů měření a regulece</t>
  </si>
  <si>
    <t>454637020</t>
  </si>
  <si>
    <t>ELR77</t>
  </si>
  <si>
    <t>programování řídící jednotky , vč. nastavení měření, nastevení datových přenosů, ověření funkce, zprovoznění</t>
  </si>
  <si>
    <t>1063922890</t>
  </si>
  <si>
    <t>ELR78</t>
  </si>
  <si>
    <t>výchozí revize</t>
  </si>
  <si>
    <t>-1281345235</t>
  </si>
  <si>
    <t>78</t>
  </si>
  <si>
    <t>ELR79</t>
  </si>
  <si>
    <t>účast ITI (TIČR)</t>
  </si>
  <si>
    <t>-1862504171</t>
  </si>
  <si>
    <t>79</t>
  </si>
  <si>
    <t>ELR80</t>
  </si>
  <si>
    <t xml:space="preserve">výkop jámy  tř. zeminy 3</t>
  </si>
  <si>
    <t>m3</t>
  </si>
  <si>
    <t>-839950435</t>
  </si>
  <si>
    <t>80</t>
  </si>
  <si>
    <t>ELR81</t>
  </si>
  <si>
    <t>výkop kabelové rýhy 35x50cm, zem. tř.3</t>
  </si>
  <si>
    <t>-1050627787</t>
  </si>
  <si>
    <t>81</t>
  </si>
  <si>
    <t>ELR82</t>
  </si>
  <si>
    <t>pevné spojení páskových zemničů, vč. nátěru apod.</t>
  </si>
  <si>
    <t>-871514167</t>
  </si>
  <si>
    <t>82</t>
  </si>
  <si>
    <t>ELR83</t>
  </si>
  <si>
    <t>zához kabelové rýhy 35x50cm, zem. tř.3</t>
  </si>
  <si>
    <t>1740585882</t>
  </si>
  <si>
    <t>SO01 - Stavebně konstrukční řešení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</si>
  <si>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</si>
  <si>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</si>
  <si>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</si>
  <si>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</si>
  <si>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</si>
  <si>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</si>
  <si>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</si>
  <si>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>PSV - Práce a dodávky PSV</t>
  </si>
  <si>
    <t xml:space="preserve">    721 - Zdravotechnika - vnitřní kanalizace</t>
  </si>
  <si>
    <t xml:space="preserve">    767 - Konstrukce zámečnické</t>
  </si>
  <si>
    <t>M - Práce a dodávky M</t>
  </si>
  <si>
    <t xml:space="preserve">    22-M - Montáže technologických zařízení pro dopravní stavby</t>
  </si>
  <si>
    <t>Práce a dodávky HSV</t>
  </si>
  <si>
    <t>Zemní práce</t>
  </si>
  <si>
    <t>111111104</t>
  </si>
  <si>
    <t>Odstranění rákosu ručně</t>
  </si>
  <si>
    <t>m2</t>
  </si>
  <si>
    <t>1508156362</t>
  </si>
  <si>
    <t>2*3,5</t>
  </si>
  <si>
    <t>121112004</t>
  </si>
  <si>
    <t>Sejmutí ornice tl vrstvy přes 200 do 250 mm ručně</t>
  </si>
  <si>
    <t>-243496050</t>
  </si>
  <si>
    <t xml:space="preserve">skrývka potok: </t>
  </si>
  <si>
    <t>1,6*(1,77+0,8)*0,2</t>
  </si>
  <si>
    <t>rýha pro opravu přelivu:</t>
  </si>
  <si>
    <t xml:space="preserve">0,6*1*0,2 </t>
  </si>
  <si>
    <t>122311401</t>
  </si>
  <si>
    <t>Vykopávky v zemníku na suchu v hornině třídy těžitelnosti II skupiny 4 ručně</t>
  </si>
  <si>
    <t>-1582840145</t>
  </si>
  <si>
    <t>0,6*1*0,8</t>
  </si>
  <si>
    <t>122351791</t>
  </si>
  <si>
    <t>Příplatek za odkopávky a prokopávky v tekoucí vodě při LTM v hornině třídy těžitelnosti II skupiny 4</t>
  </si>
  <si>
    <t>1165911520</t>
  </si>
  <si>
    <t>167111102</t>
  </si>
  <si>
    <t>Nakládání výkopku z hornin třídy těžitelnosti II skupiny 4 a 5 ručně</t>
  </si>
  <si>
    <t>-1729363305</t>
  </si>
  <si>
    <t xml:space="preserve">Provedení svislého výkopu </t>
  </si>
  <si>
    <t>174111101</t>
  </si>
  <si>
    <t>Zásyp jam, šachet rýh nebo kolem objektů sypaninou se zhutněním ručně</t>
  </si>
  <si>
    <t>-11849570</t>
  </si>
  <si>
    <t>Zpětný zásyp výkopovou zeminou s hutněním</t>
  </si>
  <si>
    <t>0,48</t>
  </si>
  <si>
    <t>181311103</t>
  </si>
  <si>
    <t>Rozprostření ornice tl vrstvy do 200 mm v rovině nebo ve svahu do 1:5 ručně</t>
  </si>
  <si>
    <t>1574175274</t>
  </si>
  <si>
    <t>181411133</t>
  </si>
  <si>
    <t>Založení parkového trávníku výsevem pl do 1000 m2 ve svahu přes 1:2 do 1:1</t>
  </si>
  <si>
    <t>1861142316</t>
  </si>
  <si>
    <t>2,4</t>
  </si>
  <si>
    <t>1,8</t>
  </si>
  <si>
    <t>00572410</t>
  </si>
  <si>
    <t>osivo směs travní parková</t>
  </si>
  <si>
    <t>-1691874576</t>
  </si>
  <si>
    <t>4,2*0,02 'Přepočtené koeficientem množství</t>
  </si>
  <si>
    <t>Svislé a kompletní konstrukce</t>
  </si>
  <si>
    <t>321213112R</t>
  </si>
  <si>
    <t>Opevnění potoka komovým kamenem vč. vymazání spár cementovou maltou</t>
  </si>
  <si>
    <t>-1560657526</t>
  </si>
  <si>
    <t>1,6*(1,77+0,8)</t>
  </si>
  <si>
    <t>Vodorovné konstrukce</t>
  </si>
  <si>
    <t>410002121R</t>
  </si>
  <si>
    <t>Prostup DN 200 - těsněný</t>
  </si>
  <si>
    <t>-339921107</t>
  </si>
  <si>
    <t>410002121R2</t>
  </si>
  <si>
    <t>Prostup DN 150 - těsněný</t>
  </si>
  <si>
    <t>-675263920</t>
  </si>
  <si>
    <t>411321414R</t>
  </si>
  <si>
    <t>Krycí deska, beton C25/30 - XC4, XF3, provedení dle stavebně konstrukčního řešení</t>
  </si>
  <si>
    <t>-2101131269</t>
  </si>
  <si>
    <t>PI*2,66^2/4*0,2-2*0,5*0,75*0,2-0,6*0,8*0,2</t>
  </si>
  <si>
    <t>411321414R2</t>
  </si>
  <si>
    <t>Zhotovení výústního objektu, beton C25/30-XF3</t>
  </si>
  <si>
    <t>-132573517</t>
  </si>
  <si>
    <t>411361821R</t>
  </si>
  <si>
    <t>betonářská výztuž B500B</t>
  </si>
  <si>
    <t>-2067066708</t>
  </si>
  <si>
    <t xml:space="preserve">krycí deska </t>
  </si>
  <si>
    <t>0,207</t>
  </si>
  <si>
    <t>výústní objekt</t>
  </si>
  <si>
    <t>0,067</t>
  </si>
  <si>
    <t>451571211R</t>
  </si>
  <si>
    <t>Podkladní lože opevnění potoka, geotextilie + štěrk min. tl. 100 m</t>
  </si>
  <si>
    <t>1456049577</t>
  </si>
  <si>
    <t>Vedení trubní dálková a přípojná</t>
  </si>
  <si>
    <t>894302261R</t>
  </si>
  <si>
    <t>-1700643608</t>
  </si>
  <si>
    <t>Ostatní konstrukce a práce, bourání</t>
  </si>
  <si>
    <t>946112114</t>
  </si>
  <si>
    <t>Montáž pojízdných věží trubkových/dílcových š přes 0,9 do 1,6 m dl do 3,2 m v přes 3,5 do 4,5 m</t>
  </si>
  <si>
    <t>-657579068</t>
  </si>
  <si>
    <t>946112214</t>
  </si>
  <si>
    <t>Příplatek k pojízdným věžím š přes 0,9 do 1,6 m dl do 3,2 m v přes 3,5 do 4,5 m za každý den použití</t>
  </si>
  <si>
    <t>-1415307769</t>
  </si>
  <si>
    <t>1*30 'Přepočtené koeficientem množství</t>
  </si>
  <si>
    <t>946112814</t>
  </si>
  <si>
    <t>Demontáž pojízdných věží trubkových/dílcových š přes 0,9 do 1,6 m dl do 3,2 m v přes 3,5 do 4,5 m</t>
  </si>
  <si>
    <t>1323888237</t>
  </si>
  <si>
    <t>963051313</t>
  </si>
  <si>
    <t>Bourání ŽB stropů žebrových s rovným podhledem</t>
  </si>
  <si>
    <t>306928856</t>
  </si>
  <si>
    <t>pi*(2,66*2,66)/4*0,15</t>
  </si>
  <si>
    <t>977151124</t>
  </si>
  <si>
    <t>Jádrové vrty diamantovými korunkami do stavebních materiálů D přes 150 do 180 mm</t>
  </si>
  <si>
    <t>-1113208577</t>
  </si>
  <si>
    <t>985311114</t>
  </si>
  <si>
    <t>Reprofilace stěn cementovou sanační maltou tl přes 30 do 40 mm</t>
  </si>
  <si>
    <t>-11134448</t>
  </si>
  <si>
    <t>Oprava, reprofilace vrchního líce obvodové konstrukce čerpací jímky pro usazení krycí desky</t>
  </si>
  <si>
    <t>pi*2,223*0,5</t>
  </si>
  <si>
    <t>Oprava, vyrovnání dotčené části dna čerpací jímky pro montáž nových čerpadel</t>
  </si>
  <si>
    <t>PI*2,66^2/4</t>
  </si>
  <si>
    <t>Zapravení, oprava děr / poruch v obvodové stěně jímky po demontáži upevňovacích prvků do odhadovaného počtu 20 ks opravnou maltou vč. přípravy povrchu</t>
  </si>
  <si>
    <t>20*0,1</t>
  </si>
  <si>
    <t>2*0,8*0,8</t>
  </si>
  <si>
    <t>R2</t>
  </si>
  <si>
    <t>Pronájem autojeřábu s obsluhou pro montáž prefabrikátů vč. dopravních nákladů</t>
  </si>
  <si>
    <t>-1398210126</t>
  </si>
  <si>
    <t>R3</t>
  </si>
  <si>
    <t>Geodetické zaměření kabelového vedení ČEZ, kabelového vedení NN mezi pilířkem a ČSOV, trubního vedení bezpečnostního přelivu</t>
  </si>
  <si>
    <t>1498677137</t>
  </si>
  <si>
    <t>952905221</t>
  </si>
  <si>
    <t>Očištění stěn a podlah od nánosu tlakovou vodou, následné hygienické zaberzečení a závěrečný opah</t>
  </si>
  <si>
    <t>-1956694555</t>
  </si>
  <si>
    <t>podlaha</t>
  </si>
  <si>
    <t>2*PI*2,66^2/4</t>
  </si>
  <si>
    <t>stěny</t>
  </si>
  <si>
    <t>pi*2,66*5</t>
  </si>
  <si>
    <t>potrubí, armatury</t>
  </si>
  <si>
    <t>997</t>
  </si>
  <si>
    <t>Doprava suti a vybouraných hmot</t>
  </si>
  <si>
    <t>997013501</t>
  </si>
  <si>
    <t>Odvoz suti a vybouraných hmot na skládku nebo meziskládku do 1 km se složením</t>
  </si>
  <si>
    <t>-125506856</t>
  </si>
  <si>
    <t>997013501R</t>
  </si>
  <si>
    <t>Vytěžení, naložení a uložení usazenin ze dna a stěn šachty</t>
  </si>
  <si>
    <t>237363780</t>
  </si>
  <si>
    <t>PI*2,66^2/4*0,2*2,1</t>
  </si>
  <si>
    <t>997013509</t>
  </si>
  <si>
    <t>Příplatek k odvozu suti a vybouraných hmot na skládku ZKD 1 km přes 1 km</t>
  </si>
  <si>
    <t>-333723471</t>
  </si>
  <si>
    <t>2,984*10 'Přepočtené koeficientem množství</t>
  </si>
  <si>
    <t>997013843</t>
  </si>
  <si>
    <t>Poplatek za uložení na skládce (skládkovné) odpadu po otryskávání s obsahem nebezpečných látek kód odpadu 12 01 16</t>
  </si>
  <si>
    <t>864622471</t>
  </si>
  <si>
    <t>997013871</t>
  </si>
  <si>
    <t>Poplatek za uložení stavebního odpadu na recyklační skládce (skládkovné) směsného stavebního a demoličního kód odpadu 17 09 04</t>
  </si>
  <si>
    <t>-1207273127</t>
  </si>
  <si>
    <t>-852711521</t>
  </si>
  <si>
    <t>960273795</t>
  </si>
  <si>
    <t>PSV</t>
  </si>
  <si>
    <t>Práce a dodávky PSV</t>
  </si>
  <si>
    <t>721</t>
  </si>
  <si>
    <t>Zdravotechnika - vnitřní kanalizace</t>
  </si>
  <si>
    <t>721173404.WVN</t>
  </si>
  <si>
    <t>Potrubí kanalizační Wavin KG SN 4 svodné DN 200</t>
  </si>
  <si>
    <t>-1820852175</t>
  </si>
  <si>
    <t>1006657679</t>
  </si>
  <si>
    <t>OSM.223010</t>
  </si>
  <si>
    <t>KGEM trouba DN200x4,9/1000 SN4 EN 13476-2</t>
  </si>
  <si>
    <t>1855862050</t>
  </si>
  <si>
    <t>42283008</t>
  </si>
  <si>
    <t>klapka koncová PE-HD na přírubu se šikmým talířem DN 200</t>
  </si>
  <si>
    <t>-599782595</t>
  </si>
  <si>
    <t>767</t>
  </si>
  <si>
    <t>Konstrukce zámečnické</t>
  </si>
  <si>
    <t>767995114</t>
  </si>
  <si>
    <t>Montáž atypických zámečnických konstrukcí hmotnosti přes 20 do 50 kg</t>
  </si>
  <si>
    <t>-470454273</t>
  </si>
  <si>
    <t>zpětná montáž otočného jeřábku</t>
  </si>
  <si>
    <t>310</t>
  </si>
  <si>
    <t xml:space="preserve">Poklop </t>
  </si>
  <si>
    <t>3*89</t>
  </si>
  <si>
    <t>kompozitní plošina</t>
  </si>
  <si>
    <t>210</t>
  </si>
  <si>
    <t>žebřík</t>
  </si>
  <si>
    <t>180</t>
  </si>
  <si>
    <t>55241402R</t>
  </si>
  <si>
    <t>Dešťujistý vstupní poklop 800 x 600 mm, mat. 1.4301, pochozí zatížení, uložení na otočných pantech, s mechanickým zajištěním v poloze otevřeno, horní líc poklopu proveden z protiskluzového profilovaného plechu, uzamykatelné provedení</t>
  </si>
  <si>
    <t>-341632349</t>
  </si>
  <si>
    <t>55241402R2</t>
  </si>
  <si>
    <t>Dešťujistý manipulační poklop 750 x 500 mm, mat. 1.4301, pochozí zatížení, uložení na otočných pantech, s mechanickým zajištěním v poloze otevřeno, horní líc poklopu proveden z protiskluzového profilovaného plechu, uzamykatelné provedení</t>
  </si>
  <si>
    <t>1009650818</t>
  </si>
  <si>
    <t>R1</t>
  </si>
  <si>
    <t>Kompozitní plošina se zábradlím průměr 2,2 m šířka do 1,3 m D+M vč. kotvení</t>
  </si>
  <si>
    <t>-1154940723</t>
  </si>
  <si>
    <t>Žebřík s protiskluzovými příčlemi a vysouvatelnými madly, mat. kompozit (nerez), L = 5,1 m vč. kotvení nerezovými chemickými kotvami D+M</t>
  </si>
  <si>
    <t>-816211111</t>
  </si>
  <si>
    <t>-1133446978</t>
  </si>
  <si>
    <t>Šetrná demontáž otočného jeřábku</t>
  </si>
  <si>
    <t>Demontáž plošiny</t>
  </si>
  <si>
    <t>Demontáž ocelového žebříku vč. upevňovacích prvků, L = 5 m</t>
  </si>
  <si>
    <t>150</t>
  </si>
  <si>
    <t>Demontáž česlicového koše vč. vodicích tyčí a upevňovacích prvků</t>
  </si>
  <si>
    <t>R4</t>
  </si>
  <si>
    <t>Odvoz a likvidace kovového odpadu</t>
  </si>
  <si>
    <t>1001479903</t>
  </si>
  <si>
    <t>Práce a dodávky M</t>
  </si>
  <si>
    <t>22-M</t>
  </si>
  <si>
    <t>Montáže technologických zařízení pro dopravní stavby</t>
  </si>
  <si>
    <t>220182002</t>
  </si>
  <si>
    <t>Zatažení ochranné trubky z HDPE 110 mm do chráničky</t>
  </si>
  <si>
    <t>-1499112127</t>
  </si>
  <si>
    <t>34571375</t>
  </si>
  <si>
    <t>trubka elektroinstalační ohebná dvouplášťová korugovaná HDPE UV stab (chránička) D 94/110mm</t>
  </si>
  <si>
    <t>128</t>
  </si>
  <si>
    <t>-1730469289</t>
  </si>
  <si>
    <t>6*1,05 'Přepočtené koeficientem množství</t>
  </si>
  <si>
    <t>VRN - Vedleleší rozpočtové náklady</t>
  </si>
  <si>
    <t>VRN - Vedlejší rozpočtové náklady</t>
  </si>
  <si>
    <t xml:space="preserve">    VRN3 - Zařízení staveniště</t>
  </si>
  <si>
    <t xml:space="preserve">    VRN6 - Územní vlivy</t>
  </si>
  <si>
    <t xml:space="preserve">    VRN7 - Provozní vlivy</t>
  </si>
  <si>
    <t>Vedlejší rozpočtové náklady</t>
  </si>
  <si>
    <t>VRN3</t>
  </si>
  <si>
    <t>Zařízení staveniště</t>
  </si>
  <si>
    <t>030001000</t>
  </si>
  <si>
    <t>soubor</t>
  </si>
  <si>
    <t>1024</t>
  </si>
  <si>
    <t>957929518</t>
  </si>
  <si>
    <t>VRN6</t>
  </si>
  <si>
    <t>Územní vlivy</t>
  </si>
  <si>
    <t>060001000</t>
  </si>
  <si>
    <t>1542265711</t>
  </si>
  <si>
    <t>VRN7</t>
  </si>
  <si>
    <t>Provozní vlivy</t>
  </si>
  <si>
    <t>070001000</t>
  </si>
  <si>
    <t>1975313467</t>
  </si>
  <si>
    <t>ON - Ostatní náklady</t>
  </si>
  <si>
    <t>OS - Ostatní náklady</t>
  </si>
  <si>
    <t xml:space="preserve">    VRN1 - Průzkumné, geodetické a projektové práce</t>
  </si>
  <si>
    <t xml:space="preserve">    VRN4 - Inženýrská činnost</t>
  </si>
  <si>
    <t xml:space="preserve">    VRN9 - Ostatní náklady</t>
  </si>
  <si>
    <t>OS</t>
  </si>
  <si>
    <t>VRN1</t>
  </si>
  <si>
    <t>Průzkumné, geodetické a projektové práce</t>
  </si>
  <si>
    <t>013203000</t>
  </si>
  <si>
    <t>Náklady na dopracování detailů RDS</t>
  </si>
  <si>
    <t>-98389792</t>
  </si>
  <si>
    <t>013254000</t>
  </si>
  <si>
    <t>Dokumentace skutečného provedení stavby včetně geodetického zaměření</t>
  </si>
  <si>
    <t>521201491</t>
  </si>
  <si>
    <t>013254001</t>
  </si>
  <si>
    <t xml:space="preserve">Průvodní technická dokumnetace stavby vč. revizí, protokolů, návodů atd. </t>
  </si>
  <si>
    <t>724082757</t>
  </si>
  <si>
    <t>VRN4</t>
  </si>
  <si>
    <t>Inženýrská činnost</t>
  </si>
  <si>
    <t>043103021</t>
  </si>
  <si>
    <t>Individuální a ostatní zkoušky</t>
  </si>
  <si>
    <t>-1337397793</t>
  </si>
  <si>
    <t>045203000</t>
  </si>
  <si>
    <t>Kompletační činnost</t>
  </si>
  <si>
    <t>1123773125</t>
  </si>
  <si>
    <t>VRN9</t>
  </si>
  <si>
    <t>092203000</t>
  </si>
  <si>
    <t>Zaškolení obsluhy</t>
  </si>
  <si>
    <t>-792239784</t>
  </si>
  <si>
    <t>092203000R</t>
  </si>
  <si>
    <t>Návrh úpravy provozního řádu</t>
  </si>
  <si>
    <t>432679051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</si>
</sst>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9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26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28</v>
      </c>
      <c r="AL11" s="23"/>
      <c r="AM11" s="23"/>
      <c r="AN11" s="28" t="s">
        <v>29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30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31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31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28</v>
      </c>
      <c r="AL14" s="23"/>
      <c r="AM14" s="23"/>
      <c r="AN14" s="35" t="s">
        <v>31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33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28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34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35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36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28</v>
      </c>
      <c r="AL20" s="23"/>
      <c r="AM20" s="23"/>
      <c r="AN20" s="28" t="s">
        <v>38</v>
      </c>
      <c r="AO20" s="23"/>
      <c r="AP20" s="23"/>
      <c r="AQ20" s="23"/>
      <c r="AR20" s="21"/>
      <c r="BE20" s="32"/>
      <c r="BS20" s="18" t="s">
        <v>34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55.25" customHeight="1">
      <c r="B23" s="22"/>
      <c r="C23" s="23"/>
      <c r="D23" s="23"/>
      <c r="E23" s="37" t="s">
        <v>40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41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42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43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44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45</v>
      </c>
      <c r="E29" s="48"/>
      <c r="F29" s="33" t="s">
        <v>46</v>
      </c>
      <c r="G29" s="48"/>
      <c r="H29" s="48"/>
      <c r="I29" s="48"/>
      <c r="J29" s="48"/>
      <c r="K29" s="48"/>
      <c r="L29" s="49">
        <v>0.21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47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48</v>
      </c>
      <c r="G31" s="48"/>
      <c r="H31" s="48"/>
      <c r="I31" s="48"/>
      <c r="J31" s="48"/>
      <c r="K31" s="48"/>
      <c r="L31" s="49">
        <v>0.21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49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50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51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52</v>
      </c>
      <c r="U35" s="55"/>
      <c r="V35" s="55"/>
      <c r="W35" s="55"/>
      <c r="X35" s="57" t="s">
        <v>53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54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55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56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57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56</v>
      </c>
      <c r="AI60" s="43"/>
      <c r="AJ60" s="43"/>
      <c r="AK60" s="43"/>
      <c r="AL60" s="43"/>
      <c r="AM60" s="65" t="s">
        <v>57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58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59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56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57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56</v>
      </c>
      <c r="AI75" s="43"/>
      <c r="AJ75" s="43"/>
      <c r="AK75" s="43"/>
      <c r="AL75" s="43"/>
      <c r="AM75" s="65" t="s">
        <v>57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60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1232-25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Rekonstrukce ČSOV Zeleneč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ulice Olšová, Zeleneč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19. 10. 2025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OBEC ZELENEČ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32</v>
      </c>
      <c r="AJ89" s="41"/>
      <c r="AK89" s="41"/>
      <c r="AL89" s="41"/>
      <c r="AM89" s="81" t="str">
        <f>IF(E17="","",E17)</f>
        <v xml:space="preserve"> </v>
      </c>
      <c r="AN89" s="72"/>
      <c r="AO89" s="72"/>
      <c r="AP89" s="72"/>
      <c r="AQ89" s="41"/>
      <c r="AR89" s="45"/>
      <c r="AS89" s="82" t="s">
        <v>61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25.65" customHeight="1">
      <c r="A90" s="39"/>
      <c r="B90" s="40"/>
      <c r="C90" s="33" t="s">
        <v>30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35</v>
      </c>
      <c r="AJ90" s="41"/>
      <c r="AK90" s="41"/>
      <c r="AL90" s="41"/>
      <c r="AM90" s="81" t="str">
        <f>IF(E20="","",E20)</f>
        <v>ERMEX ENGINEERING, spol. s r.o.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62</v>
      </c>
      <c r="D92" s="95"/>
      <c r="E92" s="95"/>
      <c r="F92" s="95"/>
      <c r="G92" s="95"/>
      <c r="H92" s="96"/>
      <c r="I92" s="97" t="s">
        <v>63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64</v>
      </c>
      <c r="AH92" s="95"/>
      <c r="AI92" s="95"/>
      <c r="AJ92" s="95"/>
      <c r="AK92" s="95"/>
      <c r="AL92" s="95"/>
      <c r="AM92" s="95"/>
      <c r="AN92" s="97" t="s">
        <v>65</v>
      </c>
      <c r="AO92" s="95"/>
      <c r="AP92" s="99"/>
      <c r="AQ92" s="100" t="s">
        <v>66</v>
      </c>
      <c r="AR92" s="45"/>
      <c r="AS92" s="101" t="s">
        <v>67</v>
      </c>
      <c r="AT92" s="102" t="s">
        <v>68</v>
      </c>
      <c r="AU92" s="102" t="s">
        <v>69</v>
      </c>
      <c r="AV92" s="102" t="s">
        <v>70</v>
      </c>
      <c r="AW92" s="102" t="s">
        <v>71</v>
      </c>
      <c r="AX92" s="102" t="s">
        <v>72</v>
      </c>
      <c r="AY92" s="102" t="s">
        <v>73</v>
      </c>
      <c r="AZ92" s="102" t="s">
        <v>74</v>
      </c>
      <c r="BA92" s="102" t="s">
        <v>75</v>
      </c>
      <c r="BB92" s="102" t="s">
        <v>76</v>
      </c>
      <c r="BC92" s="102" t="s">
        <v>77</v>
      </c>
      <c r="BD92" s="103" t="s">
        <v>78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79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ROUND(SUM(AG95:AG99),2)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ROUND(SUM(AS95:AS99),2)</f>
        <v>0</v>
      </c>
      <c r="AT94" s="115">
        <f>ROUND(SUM(AV94:AW94),2)</f>
        <v>0</v>
      </c>
      <c r="AU94" s="116">
        <f>ROUND(SUM(AU95:AU99),5)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ROUND(SUM(AZ95:AZ99),2)</f>
        <v>0</v>
      </c>
      <c r="BA94" s="115">
        <f>ROUND(SUM(BA95:BA99),2)</f>
        <v>0</v>
      </c>
      <c r="BB94" s="115">
        <f>ROUND(SUM(BB95:BB99),2)</f>
        <v>0</v>
      </c>
      <c r="BC94" s="115">
        <f>ROUND(SUM(BC95:BC99),2)</f>
        <v>0</v>
      </c>
      <c r="BD94" s="117">
        <f>ROUND(SUM(BD95:BD99),2)</f>
        <v>0</v>
      </c>
      <c r="BE94" s="6"/>
      <c r="BS94" s="118" t="s">
        <v>80</v>
      </c>
      <c r="BT94" s="118" t="s">
        <v>81</v>
      </c>
      <c r="BU94" s="119" t="s">
        <v>82</v>
      </c>
      <c r="BV94" s="118" t="s">
        <v>83</v>
      </c>
      <c r="BW94" s="118" t="s">
        <v>5</v>
      </c>
      <c r="BX94" s="118" t="s">
        <v>84</v>
      </c>
      <c r="CL94" s="118" t="s">
        <v>1</v>
      </c>
    </row>
    <row r="95" s="7" customFormat="1" ht="16.5" customHeight="1">
      <c r="A95" s="120" t="s">
        <v>85</v>
      </c>
      <c r="B95" s="121"/>
      <c r="C95" s="122"/>
      <c r="D95" s="123" t="s">
        <v>86</v>
      </c>
      <c r="E95" s="123"/>
      <c r="F95" s="123"/>
      <c r="G95" s="123"/>
      <c r="H95" s="123"/>
      <c r="I95" s="124"/>
      <c r="J95" s="123" t="s">
        <v>87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'PS01 - Technologická část'!J30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88</v>
      </c>
      <c r="AR95" s="127"/>
      <c r="AS95" s="128">
        <v>0</v>
      </c>
      <c r="AT95" s="129">
        <f>ROUND(SUM(AV95:AW95),2)</f>
        <v>0</v>
      </c>
      <c r="AU95" s="130">
        <f>'PS01 - Technologická část'!P128</f>
        <v>0</v>
      </c>
      <c r="AV95" s="129">
        <f>'PS01 - Technologická část'!J33</f>
        <v>0</v>
      </c>
      <c r="AW95" s="129">
        <f>'PS01 - Technologická část'!J34</f>
        <v>0</v>
      </c>
      <c r="AX95" s="129">
        <f>'PS01 - Technologická část'!J35</f>
        <v>0</v>
      </c>
      <c r="AY95" s="129">
        <f>'PS01 - Technologická část'!J36</f>
        <v>0</v>
      </c>
      <c r="AZ95" s="129">
        <f>'PS01 - Technologická část'!F33</f>
        <v>0</v>
      </c>
      <c r="BA95" s="129">
        <f>'PS01 - Technologická část'!F34</f>
        <v>0</v>
      </c>
      <c r="BB95" s="129">
        <f>'PS01 - Technologická část'!F35</f>
        <v>0</v>
      </c>
      <c r="BC95" s="129">
        <f>'PS01 - Technologická část'!F36</f>
        <v>0</v>
      </c>
      <c r="BD95" s="131">
        <f>'PS01 - Technologická část'!F37</f>
        <v>0</v>
      </c>
      <c r="BE95" s="7"/>
      <c r="BT95" s="132" t="s">
        <v>89</v>
      </c>
      <c r="BV95" s="132" t="s">
        <v>83</v>
      </c>
      <c r="BW95" s="132" t="s">
        <v>90</v>
      </c>
      <c r="BX95" s="132" t="s">
        <v>5</v>
      </c>
      <c r="CL95" s="132" t="s">
        <v>1</v>
      </c>
      <c r="CM95" s="132" t="s">
        <v>91</v>
      </c>
    </row>
    <row r="96" s="7" customFormat="1" ht="16.5" customHeight="1">
      <c r="A96" s="120" t="s">
        <v>85</v>
      </c>
      <c r="B96" s="121"/>
      <c r="C96" s="122"/>
      <c r="D96" s="123" t="s">
        <v>92</v>
      </c>
      <c r="E96" s="123"/>
      <c r="F96" s="123"/>
      <c r="G96" s="123"/>
      <c r="H96" s="123"/>
      <c r="I96" s="124"/>
      <c r="J96" s="123" t="s">
        <v>93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'PS02 - Elektroinstalce a MaR'!J30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94</v>
      </c>
      <c r="AR96" s="127"/>
      <c r="AS96" s="128">
        <v>0</v>
      </c>
      <c r="AT96" s="129">
        <f>ROUND(SUM(AV96:AW96),2)</f>
        <v>0</v>
      </c>
      <c r="AU96" s="130">
        <f>'PS02 - Elektroinstalce a MaR'!P118</f>
        <v>0</v>
      </c>
      <c r="AV96" s="129">
        <f>'PS02 - Elektroinstalce a MaR'!J33</f>
        <v>0</v>
      </c>
      <c r="AW96" s="129">
        <f>'PS02 - Elektroinstalce a MaR'!J34</f>
        <v>0</v>
      </c>
      <c r="AX96" s="129">
        <f>'PS02 - Elektroinstalce a MaR'!J35</f>
        <v>0</v>
      </c>
      <c r="AY96" s="129">
        <f>'PS02 - Elektroinstalce a MaR'!J36</f>
        <v>0</v>
      </c>
      <c r="AZ96" s="129">
        <f>'PS02 - Elektroinstalce a MaR'!F33</f>
        <v>0</v>
      </c>
      <c r="BA96" s="129">
        <f>'PS02 - Elektroinstalce a MaR'!F34</f>
        <v>0</v>
      </c>
      <c r="BB96" s="129">
        <f>'PS02 - Elektroinstalce a MaR'!F35</f>
        <v>0</v>
      </c>
      <c r="BC96" s="129">
        <f>'PS02 - Elektroinstalce a MaR'!F36</f>
        <v>0</v>
      </c>
      <c r="BD96" s="131">
        <f>'PS02 - Elektroinstalce a MaR'!F37</f>
        <v>0</v>
      </c>
      <c r="BE96" s="7"/>
      <c r="BT96" s="132" t="s">
        <v>89</v>
      </c>
      <c r="BV96" s="132" t="s">
        <v>83</v>
      </c>
      <c r="BW96" s="132" t="s">
        <v>95</v>
      </c>
      <c r="BX96" s="132" t="s">
        <v>5</v>
      </c>
      <c r="CL96" s="132" t="s">
        <v>1</v>
      </c>
      <c r="CM96" s="132" t="s">
        <v>91</v>
      </c>
    </row>
    <row r="97" s="7" customFormat="1" ht="16.5" customHeight="1">
      <c r="A97" s="120" t="s">
        <v>85</v>
      </c>
      <c r="B97" s="121"/>
      <c r="C97" s="122"/>
      <c r="D97" s="123" t="s">
        <v>96</v>
      </c>
      <c r="E97" s="123"/>
      <c r="F97" s="123"/>
      <c r="G97" s="123"/>
      <c r="H97" s="123"/>
      <c r="I97" s="124"/>
      <c r="J97" s="123" t="s">
        <v>97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'SO01 - Stavebně konstrukč...'!J30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94</v>
      </c>
      <c r="AR97" s="127"/>
      <c r="AS97" s="128">
        <v>0</v>
      </c>
      <c r="AT97" s="129">
        <f>ROUND(SUM(AV97:AW97),2)</f>
        <v>0</v>
      </c>
      <c r="AU97" s="130">
        <f>'SO01 - Stavebně konstrukč...'!P129</f>
        <v>0</v>
      </c>
      <c r="AV97" s="129">
        <f>'SO01 - Stavebně konstrukč...'!J33</f>
        <v>0</v>
      </c>
      <c r="AW97" s="129">
        <f>'SO01 - Stavebně konstrukč...'!J34</f>
        <v>0</v>
      </c>
      <c r="AX97" s="129">
        <f>'SO01 - Stavebně konstrukč...'!J35</f>
        <v>0</v>
      </c>
      <c r="AY97" s="129">
        <f>'SO01 - Stavebně konstrukč...'!J36</f>
        <v>0</v>
      </c>
      <c r="AZ97" s="129">
        <f>'SO01 - Stavebně konstrukč...'!F33</f>
        <v>0</v>
      </c>
      <c r="BA97" s="129">
        <f>'SO01 - Stavebně konstrukč...'!F34</f>
        <v>0</v>
      </c>
      <c r="BB97" s="129">
        <f>'SO01 - Stavebně konstrukč...'!F35</f>
        <v>0</v>
      </c>
      <c r="BC97" s="129">
        <f>'SO01 - Stavebně konstrukč...'!F36</f>
        <v>0</v>
      </c>
      <c r="BD97" s="131">
        <f>'SO01 - Stavebně konstrukč...'!F37</f>
        <v>0</v>
      </c>
      <c r="BE97" s="7"/>
      <c r="BT97" s="132" t="s">
        <v>89</v>
      </c>
      <c r="BV97" s="132" t="s">
        <v>83</v>
      </c>
      <c r="BW97" s="132" t="s">
        <v>98</v>
      </c>
      <c r="BX97" s="132" t="s">
        <v>5</v>
      </c>
      <c r="CL97" s="132" t="s">
        <v>1</v>
      </c>
      <c r="CM97" s="132" t="s">
        <v>91</v>
      </c>
    </row>
    <row r="98" s="7" customFormat="1" ht="16.5" customHeight="1">
      <c r="A98" s="120" t="s">
        <v>85</v>
      </c>
      <c r="B98" s="121"/>
      <c r="C98" s="122"/>
      <c r="D98" s="123" t="s">
        <v>99</v>
      </c>
      <c r="E98" s="123"/>
      <c r="F98" s="123"/>
      <c r="G98" s="123"/>
      <c r="H98" s="123"/>
      <c r="I98" s="124"/>
      <c r="J98" s="123" t="s">
        <v>100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'VRN - Vedleleší rozpočtov...'!J30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101</v>
      </c>
      <c r="AR98" s="127"/>
      <c r="AS98" s="128">
        <v>0</v>
      </c>
      <c r="AT98" s="129">
        <f>ROUND(SUM(AV98:AW98),2)</f>
        <v>0</v>
      </c>
      <c r="AU98" s="130">
        <f>'VRN - Vedleleší rozpočtov...'!P120</f>
        <v>0</v>
      </c>
      <c r="AV98" s="129">
        <f>'VRN - Vedleleší rozpočtov...'!J33</f>
        <v>0</v>
      </c>
      <c r="AW98" s="129">
        <f>'VRN - Vedleleší rozpočtov...'!J34</f>
        <v>0</v>
      </c>
      <c r="AX98" s="129">
        <f>'VRN - Vedleleší rozpočtov...'!J35</f>
        <v>0</v>
      </c>
      <c r="AY98" s="129">
        <f>'VRN - Vedleleší rozpočtov...'!J36</f>
        <v>0</v>
      </c>
      <c r="AZ98" s="129">
        <f>'VRN - Vedleleší rozpočtov...'!F33</f>
        <v>0</v>
      </c>
      <c r="BA98" s="129">
        <f>'VRN - Vedleleší rozpočtov...'!F34</f>
        <v>0</v>
      </c>
      <c r="BB98" s="129">
        <f>'VRN - Vedleleší rozpočtov...'!F35</f>
        <v>0</v>
      </c>
      <c r="BC98" s="129">
        <f>'VRN - Vedleleší rozpočtov...'!F36</f>
        <v>0</v>
      </c>
      <c r="BD98" s="131">
        <f>'VRN - Vedleleší rozpočtov...'!F37</f>
        <v>0</v>
      </c>
      <c r="BE98" s="7"/>
      <c r="BT98" s="132" t="s">
        <v>89</v>
      </c>
      <c r="BV98" s="132" t="s">
        <v>83</v>
      </c>
      <c r="BW98" s="132" t="s">
        <v>102</v>
      </c>
      <c r="BX98" s="132" t="s">
        <v>5</v>
      </c>
      <c r="CL98" s="132" t="s">
        <v>1</v>
      </c>
      <c r="CM98" s="132" t="s">
        <v>91</v>
      </c>
    </row>
    <row r="99" s="7" customFormat="1" ht="16.5" customHeight="1">
      <c r="A99" s="120" t="s">
        <v>85</v>
      </c>
      <c r="B99" s="121"/>
      <c r="C99" s="122"/>
      <c r="D99" s="123" t="s">
        <v>103</v>
      </c>
      <c r="E99" s="123"/>
      <c r="F99" s="123"/>
      <c r="G99" s="123"/>
      <c r="H99" s="123"/>
      <c r="I99" s="124"/>
      <c r="J99" s="123" t="s">
        <v>104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'ON - Ostatní náklady'!J30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94</v>
      </c>
      <c r="AR99" s="127"/>
      <c r="AS99" s="133">
        <v>0</v>
      </c>
      <c r="AT99" s="134">
        <f>ROUND(SUM(AV99:AW99),2)</f>
        <v>0</v>
      </c>
      <c r="AU99" s="135">
        <f>'ON - Ostatní náklady'!P120</f>
        <v>0</v>
      </c>
      <c r="AV99" s="134">
        <f>'ON - Ostatní náklady'!J33</f>
        <v>0</v>
      </c>
      <c r="AW99" s="134">
        <f>'ON - Ostatní náklady'!J34</f>
        <v>0</v>
      </c>
      <c r="AX99" s="134">
        <f>'ON - Ostatní náklady'!J35</f>
        <v>0</v>
      </c>
      <c r="AY99" s="134">
        <f>'ON - Ostatní náklady'!J36</f>
        <v>0</v>
      </c>
      <c r="AZ99" s="134">
        <f>'ON - Ostatní náklady'!F33</f>
        <v>0</v>
      </c>
      <c r="BA99" s="134">
        <f>'ON - Ostatní náklady'!F34</f>
        <v>0</v>
      </c>
      <c r="BB99" s="134">
        <f>'ON - Ostatní náklady'!F35</f>
        <v>0</v>
      </c>
      <c r="BC99" s="134">
        <f>'ON - Ostatní náklady'!F36</f>
        <v>0</v>
      </c>
      <c r="BD99" s="136">
        <f>'ON - Ostatní náklady'!F37</f>
        <v>0</v>
      </c>
      <c r="BE99" s="7"/>
      <c r="BT99" s="132" t="s">
        <v>89</v>
      </c>
      <c r="BV99" s="132" t="s">
        <v>83</v>
      </c>
      <c r="BW99" s="132" t="s">
        <v>105</v>
      </c>
      <c r="BX99" s="132" t="s">
        <v>5</v>
      </c>
      <c r="CL99" s="132" t="s">
        <v>1</v>
      </c>
      <c r="CM99" s="132" t="s">
        <v>91</v>
      </c>
    </row>
    <row r="100" s="2" customFormat="1" ht="30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5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="2" customFormat="1" ht="6.96" customHeight="1">
      <c r="A101" s="39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45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</sheetData>
  <sheetProtection sheet="1" formatColumns="0" formatRows="0" objects="1" scenarios="1" spinCount="100000" saltValue="CFgq0+8bV/mewQWd1ZJZezvTrWcWqHvLX3PhRJy5jDsdUPnWpj6ZYJH5rlDoRpLXZy9Hxp2ZHY1NuBXDd9CQkw==" hashValue="5G1zgMyt+sHZKXi3LexudYeJqeTvBck4ca8RjNegdSHlJAq3c7QDpyx7RpnTR/hvBKvoZQbR+f/+RvT56i2N0Q==" algorithmName="SHA-512" password="CF7A"/>
  <mergeCells count="58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PS01 - Technologická část'!C2" display="/"/>
    <hyperlink ref="A96" location="'PS02 - Elektroinstalce a MaR'!C2" display="/"/>
    <hyperlink ref="A97" location="'SO01 - Stavebně konstrukč...'!C2" display="/"/>
    <hyperlink ref="A98" location="'VRN - Vedleleší rozpočtov...'!C2" display="/"/>
    <hyperlink ref="A99" location="'ON - Ostatní náklad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90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91</v>
      </c>
    </row>
    <row r="4" s="1" customFormat="1" ht="24.96" customHeight="1">
      <c r="B4" s="21"/>
      <c r="D4" s="139" t="s">
        <v>106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Rekonstrukce ČSOV Zeleneč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108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19. 10. 2025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">
        <v>27</v>
      </c>
      <c r="F15" s="39"/>
      <c r="G15" s="39"/>
      <c r="H15" s="39"/>
      <c r="I15" s="141" t="s">
        <v>28</v>
      </c>
      <c r="J15" s="144" t="s">
        <v>29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30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32</v>
      </c>
      <c r="E20" s="39"/>
      <c r="F20" s="39"/>
      <c r="G20" s="39"/>
      <c r="H20" s="39"/>
      <c r="I20" s="141" t="s">
        <v>25</v>
      </c>
      <c r="J20" s="144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tr">
        <f>IF('Rekapitulace stavby'!E17="","",'Rekapitulace stavby'!E17)</f>
        <v xml:space="preserve"> </v>
      </c>
      <c r="F21" s="39"/>
      <c r="G21" s="39"/>
      <c r="H21" s="39"/>
      <c r="I21" s="141" t="s">
        <v>28</v>
      </c>
      <c r="J21" s="144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35</v>
      </c>
      <c r="E23" s="39"/>
      <c r="F23" s="39"/>
      <c r="G23" s="39"/>
      <c r="H23" s="39"/>
      <c r="I23" s="141" t="s">
        <v>25</v>
      </c>
      <c r="J23" s="144" t="s">
        <v>36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">
        <v>37</v>
      </c>
      <c r="F24" s="39"/>
      <c r="G24" s="39"/>
      <c r="H24" s="39"/>
      <c r="I24" s="141" t="s">
        <v>28</v>
      </c>
      <c r="J24" s="144" t="s">
        <v>38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39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238.5" customHeight="1">
      <c r="A27" s="146"/>
      <c r="B27" s="147"/>
      <c r="C27" s="146"/>
      <c r="D27" s="146"/>
      <c r="E27" s="148" t="s">
        <v>109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41</v>
      </c>
      <c r="E30" s="39"/>
      <c r="F30" s="39"/>
      <c r="G30" s="39"/>
      <c r="H30" s="39"/>
      <c r="I30" s="39"/>
      <c r="J30" s="152">
        <f>ROUND(J128,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43</v>
      </c>
      <c r="G32" s="39"/>
      <c r="H32" s="39"/>
      <c r="I32" s="153" t="s">
        <v>42</v>
      </c>
      <c r="J32" s="153" t="s">
        <v>44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45</v>
      </c>
      <c r="E33" s="141" t="s">
        <v>46</v>
      </c>
      <c r="F33" s="155">
        <f>ROUND((SUM(BE128:BE412)),  2)</f>
        <v>0</v>
      </c>
      <c r="G33" s="39"/>
      <c r="H33" s="39"/>
      <c r="I33" s="156">
        <v>0.21</v>
      </c>
      <c r="J33" s="155">
        <f>ROUND(((SUM(BE128:BE412))*I33),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47</v>
      </c>
      <c r="F34" s="155">
        <f>ROUND((SUM(BF128:BF412)),  2)</f>
        <v>0</v>
      </c>
      <c r="G34" s="39"/>
      <c r="H34" s="39"/>
      <c r="I34" s="156">
        <v>0.12</v>
      </c>
      <c r="J34" s="155">
        <f>ROUND(((SUM(BF128:BF412))*I34),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48</v>
      </c>
      <c r="F35" s="155">
        <f>ROUND((SUM(BG128:BG412)),  2)</f>
        <v>0</v>
      </c>
      <c r="G35" s="39"/>
      <c r="H35" s="39"/>
      <c r="I35" s="156">
        <v>0.21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49</v>
      </c>
      <c r="F36" s="155">
        <f>ROUND((SUM(BH128:BH412)),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50</v>
      </c>
      <c r="F37" s="155">
        <f>ROUND((SUM(BI128:BI412)),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51</v>
      </c>
      <c r="E39" s="159"/>
      <c r="F39" s="159"/>
      <c r="G39" s="160" t="s">
        <v>52</v>
      </c>
      <c r="H39" s="161" t="s">
        <v>53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54</v>
      </c>
      <c r="E50" s="165"/>
      <c r="F50" s="165"/>
      <c r="G50" s="164" t="s">
        <v>55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56</v>
      </c>
      <c r="E61" s="167"/>
      <c r="F61" s="168" t="s">
        <v>57</v>
      </c>
      <c r="G61" s="166" t="s">
        <v>56</v>
      </c>
      <c r="H61" s="167"/>
      <c r="I61" s="167"/>
      <c r="J61" s="169" t="s">
        <v>57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58</v>
      </c>
      <c r="E65" s="170"/>
      <c r="F65" s="170"/>
      <c r="G65" s="164" t="s">
        <v>59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56</v>
      </c>
      <c r="E76" s="167"/>
      <c r="F76" s="168" t="s">
        <v>57</v>
      </c>
      <c r="G76" s="166" t="s">
        <v>56</v>
      </c>
      <c r="H76" s="167"/>
      <c r="I76" s="167"/>
      <c r="J76" s="169" t="s">
        <v>57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Rekonstrukce ČSOV Zeleneč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PS01 - Technologická část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ulice Olšová, Zeleneč</v>
      </c>
      <c r="G89" s="41"/>
      <c r="H89" s="41"/>
      <c r="I89" s="33" t="s">
        <v>22</v>
      </c>
      <c r="J89" s="80" t="str">
        <f>IF(J12="","",J12)</f>
        <v>19. 10. 2025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OBEC ZELENEČ</v>
      </c>
      <c r="G91" s="41"/>
      <c r="H91" s="41"/>
      <c r="I91" s="33" t="s">
        <v>32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40.05" customHeight="1">
      <c r="A92" s="39"/>
      <c r="B92" s="40"/>
      <c r="C92" s="33" t="s">
        <v>30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ERMEX ENGINEERING, spol. s r.o.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111</v>
      </c>
      <c r="D94" s="177"/>
      <c r="E94" s="177"/>
      <c r="F94" s="177"/>
      <c r="G94" s="177"/>
      <c r="H94" s="177"/>
      <c r="I94" s="177"/>
      <c r="J94" s="178" t="s">
        <v>112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113</v>
      </c>
      <c r="D96" s="41"/>
      <c r="E96" s="41"/>
      <c r="F96" s="41"/>
      <c r="G96" s="41"/>
      <c r="H96" s="41"/>
      <c r="I96" s="41"/>
      <c r="J96" s="111">
        <f>J128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114</v>
      </c>
    </row>
    <row r="97" s="9" customFormat="1" ht="24.96" customHeight="1">
      <c r="A97" s="9"/>
      <c r="B97" s="180"/>
      <c r="C97" s="181"/>
      <c r="D97" s="182" t="s">
        <v>115</v>
      </c>
      <c r="E97" s="183"/>
      <c r="F97" s="183"/>
      <c r="G97" s="183"/>
      <c r="H97" s="183"/>
      <c r="I97" s="183"/>
      <c r="J97" s="184">
        <f>J129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116</v>
      </c>
      <c r="E98" s="189"/>
      <c r="F98" s="189"/>
      <c r="G98" s="189"/>
      <c r="H98" s="189"/>
      <c r="I98" s="189"/>
      <c r="J98" s="190">
        <f>J130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117</v>
      </c>
      <c r="E99" s="189"/>
      <c r="F99" s="189"/>
      <c r="G99" s="189"/>
      <c r="H99" s="189"/>
      <c r="I99" s="189"/>
      <c r="J99" s="190">
        <f>J148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118</v>
      </c>
      <c r="E100" s="189"/>
      <c r="F100" s="189"/>
      <c r="G100" s="189"/>
      <c r="H100" s="189"/>
      <c r="I100" s="189"/>
      <c r="J100" s="190">
        <f>J174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86"/>
      <c r="C101" s="187"/>
      <c r="D101" s="188" t="s">
        <v>119</v>
      </c>
      <c r="E101" s="189"/>
      <c r="F101" s="189"/>
      <c r="G101" s="189"/>
      <c r="H101" s="189"/>
      <c r="I101" s="189"/>
      <c r="J101" s="190">
        <f>J175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4.88" customHeight="1">
      <c r="A102" s="10"/>
      <c r="B102" s="186"/>
      <c r="C102" s="187"/>
      <c r="D102" s="188" t="s">
        <v>120</v>
      </c>
      <c r="E102" s="189"/>
      <c r="F102" s="189"/>
      <c r="G102" s="189"/>
      <c r="H102" s="189"/>
      <c r="I102" s="189"/>
      <c r="J102" s="190">
        <f>J194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186"/>
      <c r="C103" s="187"/>
      <c r="D103" s="188" t="s">
        <v>121</v>
      </c>
      <c r="E103" s="189"/>
      <c r="F103" s="189"/>
      <c r="G103" s="189"/>
      <c r="H103" s="189"/>
      <c r="I103" s="189"/>
      <c r="J103" s="190">
        <f>J216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186"/>
      <c r="C104" s="187"/>
      <c r="D104" s="188" t="s">
        <v>122</v>
      </c>
      <c r="E104" s="189"/>
      <c r="F104" s="189"/>
      <c r="G104" s="189"/>
      <c r="H104" s="189"/>
      <c r="I104" s="189"/>
      <c r="J104" s="190">
        <f>J376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186"/>
      <c r="C105" s="187"/>
      <c r="D105" s="188" t="s">
        <v>123</v>
      </c>
      <c r="E105" s="189"/>
      <c r="F105" s="189"/>
      <c r="G105" s="189"/>
      <c r="H105" s="189"/>
      <c r="I105" s="189"/>
      <c r="J105" s="190">
        <f>J389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4.88" customHeight="1">
      <c r="A106" s="10"/>
      <c r="B106" s="186"/>
      <c r="C106" s="187"/>
      <c r="D106" s="188" t="s">
        <v>124</v>
      </c>
      <c r="E106" s="189"/>
      <c r="F106" s="189"/>
      <c r="G106" s="189"/>
      <c r="H106" s="189"/>
      <c r="I106" s="189"/>
      <c r="J106" s="190">
        <f>J392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186"/>
      <c r="C107" s="187"/>
      <c r="D107" s="188" t="s">
        <v>125</v>
      </c>
      <c r="E107" s="189"/>
      <c r="F107" s="189"/>
      <c r="G107" s="189"/>
      <c r="H107" s="189"/>
      <c r="I107" s="189"/>
      <c r="J107" s="190">
        <f>J400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6"/>
      <c r="C108" s="187"/>
      <c r="D108" s="188" t="s">
        <v>126</v>
      </c>
      <c r="E108" s="189"/>
      <c r="F108" s="189"/>
      <c r="G108" s="189"/>
      <c r="H108" s="189"/>
      <c r="I108" s="189"/>
      <c r="J108" s="190">
        <f>J410</f>
        <v>0</v>
      </c>
      <c r="K108" s="187"/>
      <c r="L108" s="191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4" s="2" customFormat="1" ht="6.96" customHeight="1">
      <c r="A114" s="3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4.96" customHeight="1">
      <c r="A115" s="39"/>
      <c r="B115" s="40"/>
      <c r="C115" s="24" t="s">
        <v>127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16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6.5" customHeight="1">
      <c r="A118" s="39"/>
      <c r="B118" s="40"/>
      <c r="C118" s="41"/>
      <c r="D118" s="41"/>
      <c r="E118" s="175" t="str">
        <f>E7</f>
        <v>Rekonstrukce ČSOV Zeleneč</v>
      </c>
      <c r="F118" s="33"/>
      <c r="G118" s="33"/>
      <c r="H118" s="33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107</v>
      </c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6.5" customHeight="1">
      <c r="A120" s="39"/>
      <c r="B120" s="40"/>
      <c r="C120" s="41"/>
      <c r="D120" s="41"/>
      <c r="E120" s="77" t="str">
        <f>E9</f>
        <v>PS01 - Technologická část</v>
      </c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20</v>
      </c>
      <c r="D122" s="41"/>
      <c r="E122" s="41"/>
      <c r="F122" s="28" t="str">
        <f>F12</f>
        <v>ulice Olšová, Zeleneč</v>
      </c>
      <c r="G122" s="41"/>
      <c r="H122" s="41"/>
      <c r="I122" s="33" t="s">
        <v>22</v>
      </c>
      <c r="J122" s="80" t="str">
        <f>IF(J12="","",J12)</f>
        <v>19. 10. 2025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6.96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24</v>
      </c>
      <c r="D124" s="41"/>
      <c r="E124" s="41"/>
      <c r="F124" s="28" t="str">
        <f>E15</f>
        <v>OBEC ZELENEČ</v>
      </c>
      <c r="G124" s="41"/>
      <c r="H124" s="41"/>
      <c r="I124" s="33" t="s">
        <v>32</v>
      </c>
      <c r="J124" s="37" t="str">
        <f>E21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40.05" customHeight="1">
      <c r="A125" s="39"/>
      <c r="B125" s="40"/>
      <c r="C125" s="33" t="s">
        <v>30</v>
      </c>
      <c r="D125" s="41"/>
      <c r="E125" s="41"/>
      <c r="F125" s="28" t="str">
        <f>IF(E18="","",E18)</f>
        <v>Vyplň údaj</v>
      </c>
      <c r="G125" s="41"/>
      <c r="H125" s="41"/>
      <c r="I125" s="33" t="s">
        <v>35</v>
      </c>
      <c r="J125" s="37" t="str">
        <f>E24</f>
        <v>ERMEX ENGINEERING, spol. s r.o.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0.32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11" customFormat="1" ht="29.28" customHeight="1">
      <c r="A127" s="192"/>
      <c r="B127" s="193"/>
      <c r="C127" s="194" t="s">
        <v>128</v>
      </c>
      <c r="D127" s="195" t="s">
        <v>66</v>
      </c>
      <c r="E127" s="195" t="s">
        <v>62</v>
      </c>
      <c r="F127" s="195" t="s">
        <v>63</v>
      </c>
      <c r="G127" s="195" t="s">
        <v>129</v>
      </c>
      <c r="H127" s="195" t="s">
        <v>130</v>
      </c>
      <c r="I127" s="195" t="s">
        <v>131</v>
      </c>
      <c r="J127" s="196" t="s">
        <v>112</v>
      </c>
      <c r="K127" s="197" t="s">
        <v>132</v>
      </c>
      <c r="L127" s="198"/>
      <c r="M127" s="101" t="s">
        <v>1</v>
      </c>
      <c r="N127" s="102" t="s">
        <v>45</v>
      </c>
      <c r="O127" s="102" t="s">
        <v>133</v>
      </c>
      <c r="P127" s="102" t="s">
        <v>134</v>
      </c>
      <c r="Q127" s="102" t="s">
        <v>135</v>
      </c>
      <c r="R127" s="102" t="s">
        <v>136</v>
      </c>
      <c r="S127" s="102" t="s">
        <v>137</v>
      </c>
      <c r="T127" s="103" t="s">
        <v>138</v>
      </c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</row>
    <row r="128" s="2" customFormat="1" ht="22.8" customHeight="1">
      <c r="A128" s="39"/>
      <c r="B128" s="40"/>
      <c r="C128" s="108" t="s">
        <v>139</v>
      </c>
      <c r="D128" s="41"/>
      <c r="E128" s="41"/>
      <c r="F128" s="41"/>
      <c r="G128" s="41"/>
      <c r="H128" s="41"/>
      <c r="I128" s="41"/>
      <c r="J128" s="199">
        <f>BK128</f>
        <v>0</v>
      </c>
      <c r="K128" s="41"/>
      <c r="L128" s="45"/>
      <c r="M128" s="104"/>
      <c r="N128" s="200"/>
      <c r="O128" s="105"/>
      <c r="P128" s="201">
        <f>P129</f>
        <v>0</v>
      </c>
      <c r="Q128" s="105"/>
      <c r="R128" s="201">
        <f>R129</f>
        <v>1.2143500000000003</v>
      </c>
      <c r="S128" s="105"/>
      <c r="T128" s="202">
        <f>T129</f>
        <v>0.47895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80</v>
      </c>
      <c r="AU128" s="18" t="s">
        <v>114</v>
      </c>
      <c r="BK128" s="203">
        <f>BK129</f>
        <v>0</v>
      </c>
    </row>
    <row r="129" s="12" customFormat="1" ht="25.92" customHeight="1">
      <c r="A129" s="12"/>
      <c r="B129" s="204"/>
      <c r="C129" s="205"/>
      <c r="D129" s="206" t="s">
        <v>80</v>
      </c>
      <c r="E129" s="207" t="s">
        <v>140</v>
      </c>
      <c r="F129" s="207" t="s">
        <v>140</v>
      </c>
      <c r="G129" s="205"/>
      <c r="H129" s="205"/>
      <c r="I129" s="208"/>
      <c r="J129" s="209">
        <f>BK129</f>
        <v>0</v>
      </c>
      <c r="K129" s="205"/>
      <c r="L129" s="210"/>
      <c r="M129" s="211"/>
      <c r="N129" s="212"/>
      <c r="O129" s="212"/>
      <c r="P129" s="213">
        <f>P130+P148+P174+P410</f>
        <v>0</v>
      </c>
      <c r="Q129" s="212"/>
      <c r="R129" s="213">
        <f>R130+R148+R174+R410</f>
        <v>1.2143500000000003</v>
      </c>
      <c r="S129" s="212"/>
      <c r="T129" s="214">
        <f>T130+T148+T174+T410</f>
        <v>0.47895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5" t="s">
        <v>89</v>
      </c>
      <c r="AT129" s="216" t="s">
        <v>80</v>
      </c>
      <c r="AU129" s="216" t="s">
        <v>81</v>
      </c>
      <c r="AY129" s="215" t="s">
        <v>141</v>
      </c>
      <c r="BK129" s="217">
        <f>BK130+BK148+BK174+BK410</f>
        <v>0</v>
      </c>
    </row>
    <row r="130" s="12" customFormat="1" ht="22.8" customHeight="1">
      <c r="A130" s="12"/>
      <c r="B130" s="204"/>
      <c r="C130" s="205"/>
      <c r="D130" s="206" t="s">
        <v>80</v>
      </c>
      <c r="E130" s="218" t="s">
        <v>142</v>
      </c>
      <c r="F130" s="218" t="s">
        <v>143</v>
      </c>
      <c r="G130" s="205"/>
      <c r="H130" s="205"/>
      <c r="I130" s="208"/>
      <c r="J130" s="219">
        <f>BK130</f>
        <v>0</v>
      </c>
      <c r="K130" s="205"/>
      <c r="L130" s="210"/>
      <c r="M130" s="211"/>
      <c r="N130" s="212"/>
      <c r="O130" s="212"/>
      <c r="P130" s="213">
        <f>SUM(P131:P147)</f>
        <v>0</v>
      </c>
      <c r="Q130" s="212"/>
      <c r="R130" s="213">
        <f>SUM(R131:R147)</f>
        <v>0</v>
      </c>
      <c r="S130" s="212"/>
      <c r="T130" s="214">
        <f>SUM(T131:T147)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5" t="s">
        <v>89</v>
      </c>
      <c r="AT130" s="216" t="s">
        <v>80</v>
      </c>
      <c r="AU130" s="216" t="s">
        <v>89</v>
      </c>
      <c r="AY130" s="215" t="s">
        <v>141</v>
      </c>
      <c r="BK130" s="217">
        <f>SUM(BK131:BK147)</f>
        <v>0</v>
      </c>
    </row>
    <row r="131" s="2" customFormat="1" ht="16.5" customHeight="1">
      <c r="A131" s="39"/>
      <c r="B131" s="40"/>
      <c r="C131" s="220" t="s">
        <v>89</v>
      </c>
      <c r="D131" s="220" t="s">
        <v>144</v>
      </c>
      <c r="E131" s="221" t="s">
        <v>145</v>
      </c>
      <c r="F131" s="222" t="s">
        <v>146</v>
      </c>
      <c r="G131" s="223" t="s">
        <v>147</v>
      </c>
      <c r="H131" s="224">
        <v>1</v>
      </c>
      <c r="I131" s="225"/>
      <c r="J131" s="226">
        <f>ROUND(I131*H131,2)</f>
        <v>0</v>
      </c>
      <c r="K131" s="227"/>
      <c r="L131" s="45"/>
      <c r="M131" s="228" t="s">
        <v>1</v>
      </c>
      <c r="N131" s="229" t="s">
        <v>46</v>
      </c>
      <c r="O131" s="92"/>
      <c r="P131" s="230">
        <f>O131*H131</f>
        <v>0</v>
      </c>
      <c r="Q131" s="230">
        <v>0</v>
      </c>
      <c r="R131" s="230">
        <f>Q131*H131</f>
        <v>0</v>
      </c>
      <c r="S131" s="230">
        <v>0</v>
      </c>
      <c r="T131" s="231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2" t="s">
        <v>148</v>
      </c>
      <c r="AT131" s="232" t="s">
        <v>144</v>
      </c>
      <c r="AU131" s="232" t="s">
        <v>91</v>
      </c>
      <c r="AY131" s="18" t="s">
        <v>141</v>
      </c>
      <c r="BE131" s="233">
        <f>IF(N131="základní",J131,0)</f>
        <v>0</v>
      </c>
      <c r="BF131" s="233">
        <f>IF(N131="snížená",J131,0)</f>
        <v>0</v>
      </c>
      <c r="BG131" s="233">
        <f>IF(N131="zákl. přenesená",J131,0)</f>
        <v>0</v>
      </c>
      <c r="BH131" s="233">
        <f>IF(N131="sníž. přenesená",J131,0)</f>
        <v>0</v>
      </c>
      <c r="BI131" s="233">
        <f>IF(N131="nulová",J131,0)</f>
        <v>0</v>
      </c>
      <c r="BJ131" s="18" t="s">
        <v>89</v>
      </c>
      <c r="BK131" s="233">
        <f>ROUND(I131*H131,2)</f>
        <v>0</v>
      </c>
      <c r="BL131" s="18" t="s">
        <v>148</v>
      </c>
      <c r="BM131" s="232" t="s">
        <v>149</v>
      </c>
    </row>
    <row r="132" s="2" customFormat="1" ht="24.15" customHeight="1">
      <c r="A132" s="39"/>
      <c r="B132" s="40"/>
      <c r="C132" s="220" t="s">
        <v>91</v>
      </c>
      <c r="D132" s="220" t="s">
        <v>144</v>
      </c>
      <c r="E132" s="221" t="s">
        <v>150</v>
      </c>
      <c r="F132" s="222" t="s">
        <v>151</v>
      </c>
      <c r="G132" s="223" t="s">
        <v>152</v>
      </c>
      <c r="H132" s="224">
        <v>1</v>
      </c>
      <c r="I132" s="225"/>
      <c r="J132" s="226">
        <f>ROUND(I132*H132,2)</f>
        <v>0</v>
      </c>
      <c r="K132" s="227"/>
      <c r="L132" s="45"/>
      <c r="M132" s="228" t="s">
        <v>1</v>
      </c>
      <c r="N132" s="229" t="s">
        <v>46</v>
      </c>
      <c r="O132" s="92"/>
      <c r="P132" s="230">
        <f>O132*H132</f>
        <v>0</v>
      </c>
      <c r="Q132" s="230">
        <v>0</v>
      </c>
      <c r="R132" s="230">
        <f>Q132*H132</f>
        <v>0</v>
      </c>
      <c r="S132" s="230">
        <v>0</v>
      </c>
      <c r="T132" s="231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2" t="s">
        <v>148</v>
      </c>
      <c r="AT132" s="232" t="s">
        <v>144</v>
      </c>
      <c r="AU132" s="232" t="s">
        <v>91</v>
      </c>
      <c r="AY132" s="18" t="s">
        <v>141</v>
      </c>
      <c r="BE132" s="233">
        <f>IF(N132="základní",J132,0)</f>
        <v>0</v>
      </c>
      <c r="BF132" s="233">
        <f>IF(N132="snížená",J132,0)</f>
        <v>0</v>
      </c>
      <c r="BG132" s="233">
        <f>IF(N132="zákl. přenesená",J132,0)</f>
        <v>0</v>
      </c>
      <c r="BH132" s="233">
        <f>IF(N132="sníž. přenesená",J132,0)</f>
        <v>0</v>
      </c>
      <c r="BI132" s="233">
        <f>IF(N132="nulová",J132,0)</f>
        <v>0</v>
      </c>
      <c r="BJ132" s="18" t="s">
        <v>89</v>
      </c>
      <c r="BK132" s="233">
        <f>ROUND(I132*H132,2)</f>
        <v>0</v>
      </c>
      <c r="BL132" s="18" t="s">
        <v>148</v>
      </c>
      <c r="BM132" s="232" t="s">
        <v>153</v>
      </c>
    </row>
    <row r="133" s="13" customFormat="1">
      <c r="A133" s="13"/>
      <c r="B133" s="234"/>
      <c r="C133" s="235"/>
      <c r="D133" s="236" t="s">
        <v>154</v>
      </c>
      <c r="E133" s="237" t="s">
        <v>1</v>
      </c>
      <c r="F133" s="238" t="s">
        <v>155</v>
      </c>
      <c r="G133" s="235"/>
      <c r="H133" s="237" t="s">
        <v>1</v>
      </c>
      <c r="I133" s="239"/>
      <c r="J133" s="235"/>
      <c r="K133" s="235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154</v>
      </c>
      <c r="AU133" s="244" t="s">
        <v>91</v>
      </c>
      <c r="AV133" s="13" t="s">
        <v>89</v>
      </c>
      <c r="AW133" s="13" t="s">
        <v>34</v>
      </c>
      <c r="AX133" s="13" t="s">
        <v>81</v>
      </c>
      <c r="AY133" s="244" t="s">
        <v>141</v>
      </c>
    </row>
    <row r="134" s="13" customFormat="1">
      <c r="A134" s="13"/>
      <c r="B134" s="234"/>
      <c r="C134" s="235"/>
      <c r="D134" s="236" t="s">
        <v>154</v>
      </c>
      <c r="E134" s="237" t="s">
        <v>1</v>
      </c>
      <c r="F134" s="238" t="s">
        <v>156</v>
      </c>
      <c r="G134" s="235"/>
      <c r="H134" s="237" t="s">
        <v>1</v>
      </c>
      <c r="I134" s="239"/>
      <c r="J134" s="235"/>
      <c r="K134" s="235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154</v>
      </c>
      <c r="AU134" s="244" t="s">
        <v>91</v>
      </c>
      <c r="AV134" s="13" t="s">
        <v>89</v>
      </c>
      <c r="AW134" s="13" t="s">
        <v>34</v>
      </c>
      <c r="AX134" s="13" t="s">
        <v>81</v>
      </c>
      <c r="AY134" s="244" t="s">
        <v>141</v>
      </c>
    </row>
    <row r="135" s="13" customFormat="1">
      <c r="A135" s="13"/>
      <c r="B135" s="234"/>
      <c r="C135" s="235"/>
      <c r="D135" s="236" t="s">
        <v>154</v>
      </c>
      <c r="E135" s="237" t="s">
        <v>1</v>
      </c>
      <c r="F135" s="238" t="s">
        <v>157</v>
      </c>
      <c r="G135" s="235"/>
      <c r="H135" s="237" t="s">
        <v>1</v>
      </c>
      <c r="I135" s="239"/>
      <c r="J135" s="235"/>
      <c r="K135" s="235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154</v>
      </c>
      <c r="AU135" s="244" t="s">
        <v>91</v>
      </c>
      <c r="AV135" s="13" t="s">
        <v>89</v>
      </c>
      <c r="AW135" s="13" t="s">
        <v>34</v>
      </c>
      <c r="AX135" s="13" t="s">
        <v>81</v>
      </c>
      <c r="AY135" s="244" t="s">
        <v>141</v>
      </c>
    </row>
    <row r="136" s="13" customFormat="1">
      <c r="A136" s="13"/>
      <c r="B136" s="234"/>
      <c r="C136" s="235"/>
      <c r="D136" s="236" t="s">
        <v>154</v>
      </c>
      <c r="E136" s="237" t="s">
        <v>1</v>
      </c>
      <c r="F136" s="238" t="s">
        <v>158</v>
      </c>
      <c r="G136" s="235"/>
      <c r="H136" s="237" t="s">
        <v>1</v>
      </c>
      <c r="I136" s="239"/>
      <c r="J136" s="235"/>
      <c r="K136" s="235"/>
      <c r="L136" s="240"/>
      <c r="M136" s="241"/>
      <c r="N136" s="242"/>
      <c r="O136" s="242"/>
      <c r="P136" s="242"/>
      <c r="Q136" s="242"/>
      <c r="R136" s="242"/>
      <c r="S136" s="242"/>
      <c r="T136" s="24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4" t="s">
        <v>154</v>
      </c>
      <c r="AU136" s="244" t="s">
        <v>91</v>
      </c>
      <c r="AV136" s="13" t="s">
        <v>89</v>
      </c>
      <c r="AW136" s="13" t="s">
        <v>34</v>
      </c>
      <c r="AX136" s="13" t="s">
        <v>81</v>
      </c>
      <c r="AY136" s="244" t="s">
        <v>141</v>
      </c>
    </row>
    <row r="137" s="13" customFormat="1">
      <c r="A137" s="13"/>
      <c r="B137" s="234"/>
      <c r="C137" s="235"/>
      <c r="D137" s="236" t="s">
        <v>154</v>
      </c>
      <c r="E137" s="237" t="s">
        <v>1</v>
      </c>
      <c r="F137" s="238" t="s">
        <v>159</v>
      </c>
      <c r="G137" s="235"/>
      <c r="H137" s="237" t="s">
        <v>1</v>
      </c>
      <c r="I137" s="239"/>
      <c r="J137" s="235"/>
      <c r="K137" s="235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154</v>
      </c>
      <c r="AU137" s="244" t="s">
        <v>91</v>
      </c>
      <c r="AV137" s="13" t="s">
        <v>89</v>
      </c>
      <c r="AW137" s="13" t="s">
        <v>34</v>
      </c>
      <c r="AX137" s="13" t="s">
        <v>81</v>
      </c>
      <c r="AY137" s="244" t="s">
        <v>141</v>
      </c>
    </row>
    <row r="138" s="13" customFormat="1">
      <c r="A138" s="13"/>
      <c r="B138" s="234"/>
      <c r="C138" s="235"/>
      <c r="D138" s="236" t="s">
        <v>154</v>
      </c>
      <c r="E138" s="237" t="s">
        <v>1</v>
      </c>
      <c r="F138" s="238" t="s">
        <v>160</v>
      </c>
      <c r="G138" s="235"/>
      <c r="H138" s="237" t="s">
        <v>1</v>
      </c>
      <c r="I138" s="239"/>
      <c r="J138" s="235"/>
      <c r="K138" s="235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154</v>
      </c>
      <c r="AU138" s="244" t="s">
        <v>91</v>
      </c>
      <c r="AV138" s="13" t="s">
        <v>89</v>
      </c>
      <c r="AW138" s="13" t="s">
        <v>34</v>
      </c>
      <c r="AX138" s="13" t="s">
        <v>81</v>
      </c>
      <c r="AY138" s="244" t="s">
        <v>141</v>
      </c>
    </row>
    <row r="139" s="13" customFormat="1">
      <c r="A139" s="13"/>
      <c r="B139" s="234"/>
      <c r="C139" s="235"/>
      <c r="D139" s="236" t="s">
        <v>154</v>
      </c>
      <c r="E139" s="237" t="s">
        <v>1</v>
      </c>
      <c r="F139" s="238" t="s">
        <v>161</v>
      </c>
      <c r="G139" s="235"/>
      <c r="H139" s="237" t="s">
        <v>1</v>
      </c>
      <c r="I139" s="239"/>
      <c r="J139" s="235"/>
      <c r="K139" s="235"/>
      <c r="L139" s="240"/>
      <c r="M139" s="241"/>
      <c r="N139" s="242"/>
      <c r="O139" s="242"/>
      <c r="P139" s="242"/>
      <c r="Q139" s="242"/>
      <c r="R139" s="242"/>
      <c r="S139" s="242"/>
      <c r="T139" s="24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4" t="s">
        <v>154</v>
      </c>
      <c r="AU139" s="244" t="s">
        <v>91</v>
      </c>
      <c r="AV139" s="13" t="s">
        <v>89</v>
      </c>
      <c r="AW139" s="13" t="s">
        <v>34</v>
      </c>
      <c r="AX139" s="13" t="s">
        <v>81</v>
      </c>
      <c r="AY139" s="244" t="s">
        <v>141</v>
      </c>
    </row>
    <row r="140" s="13" customFormat="1">
      <c r="A140" s="13"/>
      <c r="B140" s="234"/>
      <c r="C140" s="235"/>
      <c r="D140" s="236" t="s">
        <v>154</v>
      </c>
      <c r="E140" s="237" t="s">
        <v>1</v>
      </c>
      <c r="F140" s="238" t="s">
        <v>162</v>
      </c>
      <c r="G140" s="235"/>
      <c r="H140" s="237" t="s">
        <v>1</v>
      </c>
      <c r="I140" s="239"/>
      <c r="J140" s="235"/>
      <c r="K140" s="235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154</v>
      </c>
      <c r="AU140" s="244" t="s">
        <v>91</v>
      </c>
      <c r="AV140" s="13" t="s">
        <v>89</v>
      </c>
      <c r="AW140" s="13" t="s">
        <v>34</v>
      </c>
      <c r="AX140" s="13" t="s">
        <v>81</v>
      </c>
      <c r="AY140" s="244" t="s">
        <v>141</v>
      </c>
    </row>
    <row r="141" s="13" customFormat="1">
      <c r="A141" s="13"/>
      <c r="B141" s="234"/>
      <c r="C141" s="235"/>
      <c r="D141" s="236" t="s">
        <v>154</v>
      </c>
      <c r="E141" s="237" t="s">
        <v>1</v>
      </c>
      <c r="F141" s="238" t="s">
        <v>163</v>
      </c>
      <c r="G141" s="235"/>
      <c r="H141" s="237" t="s">
        <v>1</v>
      </c>
      <c r="I141" s="239"/>
      <c r="J141" s="235"/>
      <c r="K141" s="235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154</v>
      </c>
      <c r="AU141" s="244" t="s">
        <v>91</v>
      </c>
      <c r="AV141" s="13" t="s">
        <v>89</v>
      </c>
      <c r="AW141" s="13" t="s">
        <v>34</v>
      </c>
      <c r="AX141" s="13" t="s">
        <v>81</v>
      </c>
      <c r="AY141" s="244" t="s">
        <v>141</v>
      </c>
    </row>
    <row r="142" s="13" customFormat="1">
      <c r="A142" s="13"/>
      <c r="B142" s="234"/>
      <c r="C142" s="235"/>
      <c r="D142" s="236" t="s">
        <v>154</v>
      </c>
      <c r="E142" s="237" t="s">
        <v>1</v>
      </c>
      <c r="F142" s="238" t="s">
        <v>164</v>
      </c>
      <c r="G142" s="235"/>
      <c r="H142" s="237" t="s">
        <v>1</v>
      </c>
      <c r="I142" s="239"/>
      <c r="J142" s="235"/>
      <c r="K142" s="235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154</v>
      </c>
      <c r="AU142" s="244" t="s">
        <v>91</v>
      </c>
      <c r="AV142" s="13" t="s">
        <v>89</v>
      </c>
      <c r="AW142" s="13" t="s">
        <v>34</v>
      </c>
      <c r="AX142" s="13" t="s">
        <v>81</v>
      </c>
      <c r="AY142" s="244" t="s">
        <v>141</v>
      </c>
    </row>
    <row r="143" s="13" customFormat="1">
      <c r="A143" s="13"/>
      <c r="B143" s="234"/>
      <c r="C143" s="235"/>
      <c r="D143" s="236" t="s">
        <v>154</v>
      </c>
      <c r="E143" s="237" t="s">
        <v>1</v>
      </c>
      <c r="F143" s="238" t="s">
        <v>165</v>
      </c>
      <c r="G143" s="235"/>
      <c r="H143" s="237" t="s">
        <v>1</v>
      </c>
      <c r="I143" s="239"/>
      <c r="J143" s="235"/>
      <c r="K143" s="235"/>
      <c r="L143" s="240"/>
      <c r="M143" s="241"/>
      <c r="N143" s="242"/>
      <c r="O143" s="242"/>
      <c r="P143" s="242"/>
      <c r="Q143" s="242"/>
      <c r="R143" s="242"/>
      <c r="S143" s="242"/>
      <c r="T143" s="24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4" t="s">
        <v>154</v>
      </c>
      <c r="AU143" s="244" t="s">
        <v>91</v>
      </c>
      <c r="AV143" s="13" t="s">
        <v>89</v>
      </c>
      <c r="AW143" s="13" t="s">
        <v>34</v>
      </c>
      <c r="AX143" s="13" t="s">
        <v>81</v>
      </c>
      <c r="AY143" s="244" t="s">
        <v>141</v>
      </c>
    </row>
    <row r="144" s="13" customFormat="1">
      <c r="A144" s="13"/>
      <c r="B144" s="234"/>
      <c r="C144" s="235"/>
      <c r="D144" s="236" t="s">
        <v>154</v>
      </c>
      <c r="E144" s="237" t="s">
        <v>1</v>
      </c>
      <c r="F144" s="238" t="s">
        <v>166</v>
      </c>
      <c r="G144" s="235"/>
      <c r="H144" s="237" t="s">
        <v>1</v>
      </c>
      <c r="I144" s="239"/>
      <c r="J144" s="235"/>
      <c r="K144" s="235"/>
      <c r="L144" s="240"/>
      <c r="M144" s="241"/>
      <c r="N144" s="242"/>
      <c r="O144" s="242"/>
      <c r="P144" s="242"/>
      <c r="Q144" s="242"/>
      <c r="R144" s="242"/>
      <c r="S144" s="242"/>
      <c r="T144" s="24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4" t="s">
        <v>154</v>
      </c>
      <c r="AU144" s="244" t="s">
        <v>91</v>
      </c>
      <c r="AV144" s="13" t="s">
        <v>89</v>
      </c>
      <c r="AW144" s="13" t="s">
        <v>34</v>
      </c>
      <c r="AX144" s="13" t="s">
        <v>81</v>
      </c>
      <c r="AY144" s="244" t="s">
        <v>141</v>
      </c>
    </row>
    <row r="145" s="13" customFormat="1">
      <c r="A145" s="13"/>
      <c r="B145" s="234"/>
      <c r="C145" s="235"/>
      <c r="D145" s="236" t="s">
        <v>154</v>
      </c>
      <c r="E145" s="237" t="s">
        <v>1</v>
      </c>
      <c r="F145" s="238" t="s">
        <v>167</v>
      </c>
      <c r="G145" s="235"/>
      <c r="H145" s="237" t="s">
        <v>1</v>
      </c>
      <c r="I145" s="239"/>
      <c r="J145" s="235"/>
      <c r="K145" s="235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154</v>
      </c>
      <c r="AU145" s="244" t="s">
        <v>91</v>
      </c>
      <c r="AV145" s="13" t="s">
        <v>89</v>
      </c>
      <c r="AW145" s="13" t="s">
        <v>34</v>
      </c>
      <c r="AX145" s="13" t="s">
        <v>81</v>
      </c>
      <c r="AY145" s="244" t="s">
        <v>141</v>
      </c>
    </row>
    <row r="146" s="13" customFormat="1">
      <c r="A146" s="13"/>
      <c r="B146" s="234"/>
      <c r="C146" s="235"/>
      <c r="D146" s="236" t="s">
        <v>154</v>
      </c>
      <c r="E146" s="237" t="s">
        <v>1</v>
      </c>
      <c r="F146" s="238" t="s">
        <v>168</v>
      </c>
      <c r="G146" s="235"/>
      <c r="H146" s="237" t="s">
        <v>1</v>
      </c>
      <c r="I146" s="239"/>
      <c r="J146" s="235"/>
      <c r="K146" s="235"/>
      <c r="L146" s="240"/>
      <c r="M146" s="241"/>
      <c r="N146" s="242"/>
      <c r="O146" s="242"/>
      <c r="P146" s="242"/>
      <c r="Q146" s="242"/>
      <c r="R146" s="242"/>
      <c r="S146" s="242"/>
      <c r="T146" s="24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4" t="s">
        <v>154</v>
      </c>
      <c r="AU146" s="244" t="s">
        <v>91</v>
      </c>
      <c r="AV146" s="13" t="s">
        <v>89</v>
      </c>
      <c r="AW146" s="13" t="s">
        <v>34</v>
      </c>
      <c r="AX146" s="13" t="s">
        <v>81</v>
      </c>
      <c r="AY146" s="244" t="s">
        <v>141</v>
      </c>
    </row>
    <row r="147" s="14" customFormat="1">
      <c r="A147" s="14"/>
      <c r="B147" s="245"/>
      <c r="C147" s="246"/>
      <c r="D147" s="236" t="s">
        <v>154</v>
      </c>
      <c r="E147" s="247" t="s">
        <v>1</v>
      </c>
      <c r="F147" s="248" t="s">
        <v>89</v>
      </c>
      <c r="G147" s="246"/>
      <c r="H147" s="249">
        <v>1</v>
      </c>
      <c r="I147" s="250"/>
      <c r="J147" s="246"/>
      <c r="K147" s="246"/>
      <c r="L147" s="251"/>
      <c r="M147" s="252"/>
      <c r="N147" s="253"/>
      <c r="O147" s="253"/>
      <c r="P147" s="253"/>
      <c r="Q147" s="253"/>
      <c r="R147" s="253"/>
      <c r="S147" s="253"/>
      <c r="T147" s="25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5" t="s">
        <v>154</v>
      </c>
      <c r="AU147" s="255" t="s">
        <v>91</v>
      </c>
      <c r="AV147" s="14" t="s">
        <v>91</v>
      </c>
      <c r="AW147" s="14" t="s">
        <v>34</v>
      </c>
      <c r="AX147" s="14" t="s">
        <v>89</v>
      </c>
      <c r="AY147" s="255" t="s">
        <v>141</v>
      </c>
    </row>
    <row r="148" s="12" customFormat="1" ht="22.8" customHeight="1">
      <c r="A148" s="12"/>
      <c r="B148" s="204"/>
      <c r="C148" s="205"/>
      <c r="D148" s="206" t="s">
        <v>80</v>
      </c>
      <c r="E148" s="218" t="s">
        <v>169</v>
      </c>
      <c r="F148" s="218" t="s">
        <v>170</v>
      </c>
      <c r="G148" s="205"/>
      <c r="H148" s="205"/>
      <c r="I148" s="208"/>
      <c r="J148" s="219">
        <f>BK148</f>
        <v>0</v>
      </c>
      <c r="K148" s="205"/>
      <c r="L148" s="210"/>
      <c r="M148" s="211"/>
      <c r="N148" s="212"/>
      <c r="O148" s="212"/>
      <c r="P148" s="213">
        <f>SUM(P149:P173)</f>
        <v>0</v>
      </c>
      <c r="Q148" s="212"/>
      <c r="R148" s="213">
        <f>SUM(R149:R173)</f>
        <v>0.00119</v>
      </c>
      <c r="S148" s="212"/>
      <c r="T148" s="214">
        <f>SUM(T149:T173)</f>
        <v>0.47895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5" t="s">
        <v>89</v>
      </c>
      <c r="AT148" s="216" t="s">
        <v>80</v>
      </c>
      <c r="AU148" s="216" t="s">
        <v>89</v>
      </c>
      <c r="AY148" s="215" t="s">
        <v>141</v>
      </c>
      <c r="BK148" s="217">
        <f>SUM(BK149:BK173)</f>
        <v>0</v>
      </c>
    </row>
    <row r="149" s="2" customFormat="1" ht="24.15" customHeight="1">
      <c r="A149" s="39"/>
      <c r="B149" s="40"/>
      <c r="C149" s="220" t="s">
        <v>171</v>
      </c>
      <c r="D149" s="220" t="s">
        <v>144</v>
      </c>
      <c r="E149" s="221" t="s">
        <v>172</v>
      </c>
      <c r="F149" s="222" t="s">
        <v>173</v>
      </c>
      <c r="G149" s="223" t="s">
        <v>174</v>
      </c>
      <c r="H149" s="224">
        <v>7</v>
      </c>
      <c r="I149" s="225"/>
      <c r="J149" s="226">
        <f>ROUND(I149*H149,2)</f>
        <v>0</v>
      </c>
      <c r="K149" s="227"/>
      <c r="L149" s="45"/>
      <c r="M149" s="228" t="s">
        <v>1</v>
      </c>
      <c r="N149" s="229" t="s">
        <v>46</v>
      </c>
      <c r="O149" s="92"/>
      <c r="P149" s="230">
        <f>O149*H149</f>
        <v>0</v>
      </c>
      <c r="Q149" s="230">
        <v>0.00017</v>
      </c>
      <c r="R149" s="230">
        <f>Q149*H149</f>
        <v>0.00119</v>
      </c>
      <c r="S149" s="230">
        <v>0</v>
      </c>
      <c r="T149" s="231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2" t="s">
        <v>89</v>
      </c>
      <c r="AT149" s="232" t="s">
        <v>144</v>
      </c>
      <c r="AU149" s="232" t="s">
        <v>91</v>
      </c>
      <c r="AY149" s="18" t="s">
        <v>141</v>
      </c>
      <c r="BE149" s="233">
        <f>IF(N149="základní",J149,0)</f>
        <v>0</v>
      </c>
      <c r="BF149" s="233">
        <f>IF(N149="snížená",J149,0)</f>
        <v>0</v>
      </c>
      <c r="BG149" s="233">
        <f>IF(N149="zákl. přenesená",J149,0)</f>
        <v>0</v>
      </c>
      <c r="BH149" s="233">
        <f>IF(N149="sníž. přenesená",J149,0)</f>
        <v>0</v>
      </c>
      <c r="BI149" s="233">
        <f>IF(N149="nulová",J149,0)</f>
        <v>0</v>
      </c>
      <c r="BJ149" s="18" t="s">
        <v>89</v>
      </c>
      <c r="BK149" s="233">
        <f>ROUND(I149*H149,2)</f>
        <v>0</v>
      </c>
      <c r="BL149" s="18" t="s">
        <v>89</v>
      </c>
      <c r="BM149" s="232" t="s">
        <v>175</v>
      </c>
    </row>
    <row r="150" s="13" customFormat="1">
      <c r="A150" s="13"/>
      <c r="B150" s="234"/>
      <c r="C150" s="235"/>
      <c r="D150" s="236" t="s">
        <v>154</v>
      </c>
      <c r="E150" s="237" t="s">
        <v>1</v>
      </c>
      <c r="F150" s="238" t="s">
        <v>176</v>
      </c>
      <c r="G150" s="235"/>
      <c r="H150" s="237" t="s">
        <v>1</v>
      </c>
      <c r="I150" s="239"/>
      <c r="J150" s="235"/>
      <c r="K150" s="235"/>
      <c r="L150" s="240"/>
      <c r="M150" s="241"/>
      <c r="N150" s="242"/>
      <c r="O150" s="242"/>
      <c r="P150" s="242"/>
      <c r="Q150" s="242"/>
      <c r="R150" s="242"/>
      <c r="S150" s="242"/>
      <c r="T150" s="24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4" t="s">
        <v>154</v>
      </c>
      <c r="AU150" s="244" t="s">
        <v>91</v>
      </c>
      <c r="AV150" s="13" t="s">
        <v>89</v>
      </c>
      <c r="AW150" s="13" t="s">
        <v>34</v>
      </c>
      <c r="AX150" s="13" t="s">
        <v>81</v>
      </c>
      <c r="AY150" s="244" t="s">
        <v>141</v>
      </c>
    </row>
    <row r="151" s="14" customFormat="1">
      <c r="A151" s="14"/>
      <c r="B151" s="245"/>
      <c r="C151" s="246"/>
      <c r="D151" s="236" t="s">
        <v>154</v>
      </c>
      <c r="E151" s="247" t="s">
        <v>1</v>
      </c>
      <c r="F151" s="248" t="s">
        <v>171</v>
      </c>
      <c r="G151" s="246"/>
      <c r="H151" s="249">
        <v>3</v>
      </c>
      <c r="I151" s="250"/>
      <c r="J151" s="246"/>
      <c r="K151" s="246"/>
      <c r="L151" s="251"/>
      <c r="M151" s="252"/>
      <c r="N151" s="253"/>
      <c r="O151" s="253"/>
      <c r="P151" s="253"/>
      <c r="Q151" s="253"/>
      <c r="R151" s="253"/>
      <c r="S151" s="253"/>
      <c r="T151" s="25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5" t="s">
        <v>154</v>
      </c>
      <c r="AU151" s="255" t="s">
        <v>91</v>
      </c>
      <c r="AV151" s="14" t="s">
        <v>91</v>
      </c>
      <c r="AW151" s="14" t="s">
        <v>34</v>
      </c>
      <c r="AX151" s="14" t="s">
        <v>81</v>
      </c>
      <c r="AY151" s="255" t="s">
        <v>141</v>
      </c>
    </row>
    <row r="152" s="13" customFormat="1">
      <c r="A152" s="13"/>
      <c r="B152" s="234"/>
      <c r="C152" s="235"/>
      <c r="D152" s="236" t="s">
        <v>154</v>
      </c>
      <c r="E152" s="237" t="s">
        <v>1</v>
      </c>
      <c r="F152" s="238" t="s">
        <v>177</v>
      </c>
      <c r="G152" s="235"/>
      <c r="H152" s="237" t="s">
        <v>1</v>
      </c>
      <c r="I152" s="239"/>
      <c r="J152" s="235"/>
      <c r="K152" s="235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154</v>
      </c>
      <c r="AU152" s="244" t="s">
        <v>91</v>
      </c>
      <c r="AV152" s="13" t="s">
        <v>89</v>
      </c>
      <c r="AW152" s="13" t="s">
        <v>34</v>
      </c>
      <c r="AX152" s="13" t="s">
        <v>81</v>
      </c>
      <c r="AY152" s="244" t="s">
        <v>141</v>
      </c>
    </row>
    <row r="153" s="14" customFormat="1">
      <c r="A153" s="14"/>
      <c r="B153" s="245"/>
      <c r="C153" s="246"/>
      <c r="D153" s="236" t="s">
        <v>154</v>
      </c>
      <c r="E153" s="247" t="s">
        <v>1</v>
      </c>
      <c r="F153" s="248" t="s">
        <v>91</v>
      </c>
      <c r="G153" s="246"/>
      <c r="H153" s="249">
        <v>2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154</v>
      </c>
      <c r="AU153" s="255" t="s">
        <v>91</v>
      </c>
      <c r="AV153" s="14" t="s">
        <v>91</v>
      </c>
      <c r="AW153" s="14" t="s">
        <v>34</v>
      </c>
      <c r="AX153" s="14" t="s">
        <v>81</v>
      </c>
      <c r="AY153" s="255" t="s">
        <v>141</v>
      </c>
    </row>
    <row r="154" s="13" customFormat="1">
      <c r="A154" s="13"/>
      <c r="B154" s="234"/>
      <c r="C154" s="235"/>
      <c r="D154" s="236" t="s">
        <v>154</v>
      </c>
      <c r="E154" s="237" t="s">
        <v>1</v>
      </c>
      <c r="F154" s="238" t="s">
        <v>178</v>
      </c>
      <c r="G154" s="235"/>
      <c r="H154" s="237" t="s">
        <v>1</v>
      </c>
      <c r="I154" s="239"/>
      <c r="J154" s="235"/>
      <c r="K154" s="235"/>
      <c r="L154" s="240"/>
      <c r="M154" s="241"/>
      <c r="N154" s="242"/>
      <c r="O154" s="242"/>
      <c r="P154" s="242"/>
      <c r="Q154" s="242"/>
      <c r="R154" s="242"/>
      <c r="S154" s="242"/>
      <c r="T154" s="24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4" t="s">
        <v>154</v>
      </c>
      <c r="AU154" s="244" t="s">
        <v>91</v>
      </c>
      <c r="AV154" s="13" t="s">
        <v>89</v>
      </c>
      <c r="AW154" s="13" t="s">
        <v>34</v>
      </c>
      <c r="AX154" s="13" t="s">
        <v>81</v>
      </c>
      <c r="AY154" s="244" t="s">
        <v>141</v>
      </c>
    </row>
    <row r="155" s="14" customFormat="1">
      <c r="A155" s="14"/>
      <c r="B155" s="245"/>
      <c r="C155" s="246"/>
      <c r="D155" s="236" t="s">
        <v>154</v>
      </c>
      <c r="E155" s="247" t="s">
        <v>1</v>
      </c>
      <c r="F155" s="248" t="s">
        <v>91</v>
      </c>
      <c r="G155" s="246"/>
      <c r="H155" s="249">
        <v>2</v>
      </c>
      <c r="I155" s="250"/>
      <c r="J155" s="246"/>
      <c r="K155" s="246"/>
      <c r="L155" s="251"/>
      <c r="M155" s="252"/>
      <c r="N155" s="253"/>
      <c r="O155" s="253"/>
      <c r="P155" s="253"/>
      <c r="Q155" s="253"/>
      <c r="R155" s="253"/>
      <c r="S155" s="253"/>
      <c r="T155" s="25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5" t="s">
        <v>154</v>
      </c>
      <c r="AU155" s="255" t="s">
        <v>91</v>
      </c>
      <c r="AV155" s="14" t="s">
        <v>91</v>
      </c>
      <c r="AW155" s="14" t="s">
        <v>34</v>
      </c>
      <c r="AX155" s="14" t="s">
        <v>81</v>
      </c>
      <c r="AY155" s="255" t="s">
        <v>141</v>
      </c>
    </row>
    <row r="156" s="15" customFormat="1">
      <c r="A156" s="15"/>
      <c r="B156" s="256"/>
      <c r="C156" s="257"/>
      <c r="D156" s="236" t="s">
        <v>154</v>
      </c>
      <c r="E156" s="258" t="s">
        <v>1</v>
      </c>
      <c r="F156" s="259" t="s">
        <v>179</v>
      </c>
      <c r="G156" s="257"/>
      <c r="H156" s="260">
        <v>7</v>
      </c>
      <c r="I156" s="261"/>
      <c r="J156" s="257"/>
      <c r="K156" s="257"/>
      <c r="L156" s="262"/>
      <c r="M156" s="263"/>
      <c r="N156" s="264"/>
      <c r="O156" s="264"/>
      <c r="P156" s="264"/>
      <c r="Q156" s="264"/>
      <c r="R156" s="264"/>
      <c r="S156" s="264"/>
      <c r="T156" s="26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6" t="s">
        <v>154</v>
      </c>
      <c r="AU156" s="266" t="s">
        <v>91</v>
      </c>
      <c r="AV156" s="15" t="s">
        <v>148</v>
      </c>
      <c r="AW156" s="15" t="s">
        <v>34</v>
      </c>
      <c r="AX156" s="15" t="s">
        <v>89</v>
      </c>
      <c r="AY156" s="266" t="s">
        <v>141</v>
      </c>
    </row>
    <row r="157" s="2" customFormat="1" ht="24.15" customHeight="1">
      <c r="A157" s="39"/>
      <c r="B157" s="40"/>
      <c r="C157" s="220" t="s">
        <v>148</v>
      </c>
      <c r="D157" s="220" t="s">
        <v>144</v>
      </c>
      <c r="E157" s="221" t="s">
        <v>180</v>
      </c>
      <c r="F157" s="222" t="s">
        <v>181</v>
      </c>
      <c r="G157" s="223" t="s">
        <v>174</v>
      </c>
      <c r="H157" s="224">
        <v>5</v>
      </c>
      <c r="I157" s="225"/>
      <c r="J157" s="226">
        <f>ROUND(I157*H157,2)</f>
        <v>0</v>
      </c>
      <c r="K157" s="227"/>
      <c r="L157" s="45"/>
      <c r="M157" s="228" t="s">
        <v>1</v>
      </c>
      <c r="N157" s="229" t="s">
        <v>46</v>
      </c>
      <c r="O157" s="92"/>
      <c r="P157" s="230">
        <f>O157*H157</f>
        <v>0</v>
      </c>
      <c r="Q157" s="230">
        <v>0</v>
      </c>
      <c r="R157" s="230">
        <f>Q157*H157</f>
        <v>0</v>
      </c>
      <c r="S157" s="230">
        <v>0.039849999999999992</v>
      </c>
      <c r="T157" s="231">
        <f>S157*H157</f>
        <v>0.19924999999999997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2" t="s">
        <v>89</v>
      </c>
      <c r="AT157" s="232" t="s">
        <v>144</v>
      </c>
      <c r="AU157" s="232" t="s">
        <v>91</v>
      </c>
      <c r="AY157" s="18" t="s">
        <v>141</v>
      </c>
      <c r="BE157" s="233">
        <f>IF(N157="základní",J157,0)</f>
        <v>0</v>
      </c>
      <c r="BF157" s="233">
        <f>IF(N157="snížená",J157,0)</f>
        <v>0</v>
      </c>
      <c r="BG157" s="233">
        <f>IF(N157="zákl. přenesená",J157,0)</f>
        <v>0</v>
      </c>
      <c r="BH157" s="233">
        <f>IF(N157="sníž. přenesená",J157,0)</f>
        <v>0</v>
      </c>
      <c r="BI157" s="233">
        <f>IF(N157="nulová",J157,0)</f>
        <v>0</v>
      </c>
      <c r="BJ157" s="18" t="s">
        <v>89</v>
      </c>
      <c r="BK157" s="233">
        <f>ROUND(I157*H157,2)</f>
        <v>0</v>
      </c>
      <c r="BL157" s="18" t="s">
        <v>89</v>
      </c>
      <c r="BM157" s="232" t="s">
        <v>182</v>
      </c>
    </row>
    <row r="158" s="13" customFormat="1">
      <c r="A158" s="13"/>
      <c r="B158" s="234"/>
      <c r="C158" s="235"/>
      <c r="D158" s="236" t="s">
        <v>154</v>
      </c>
      <c r="E158" s="237" t="s">
        <v>1</v>
      </c>
      <c r="F158" s="238" t="s">
        <v>183</v>
      </c>
      <c r="G158" s="235"/>
      <c r="H158" s="237" t="s">
        <v>1</v>
      </c>
      <c r="I158" s="239"/>
      <c r="J158" s="235"/>
      <c r="K158" s="235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154</v>
      </c>
      <c r="AU158" s="244" t="s">
        <v>91</v>
      </c>
      <c r="AV158" s="13" t="s">
        <v>89</v>
      </c>
      <c r="AW158" s="13" t="s">
        <v>34</v>
      </c>
      <c r="AX158" s="13" t="s">
        <v>81</v>
      </c>
      <c r="AY158" s="244" t="s">
        <v>141</v>
      </c>
    </row>
    <row r="159" s="14" customFormat="1">
      <c r="A159" s="14"/>
      <c r="B159" s="245"/>
      <c r="C159" s="246"/>
      <c r="D159" s="236" t="s">
        <v>154</v>
      </c>
      <c r="E159" s="247" t="s">
        <v>1</v>
      </c>
      <c r="F159" s="248" t="s">
        <v>184</v>
      </c>
      <c r="G159" s="246"/>
      <c r="H159" s="249">
        <v>5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154</v>
      </c>
      <c r="AU159" s="255" t="s">
        <v>91</v>
      </c>
      <c r="AV159" s="14" t="s">
        <v>91</v>
      </c>
      <c r="AW159" s="14" t="s">
        <v>34</v>
      </c>
      <c r="AX159" s="14" t="s">
        <v>89</v>
      </c>
      <c r="AY159" s="255" t="s">
        <v>141</v>
      </c>
    </row>
    <row r="160" s="2" customFormat="1" ht="24.15" customHeight="1">
      <c r="A160" s="39"/>
      <c r="B160" s="40"/>
      <c r="C160" s="220" t="s">
        <v>184</v>
      </c>
      <c r="D160" s="220" t="s">
        <v>144</v>
      </c>
      <c r="E160" s="221" t="s">
        <v>185</v>
      </c>
      <c r="F160" s="222" t="s">
        <v>186</v>
      </c>
      <c r="G160" s="223" t="s">
        <v>174</v>
      </c>
      <c r="H160" s="224">
        <v>8</v>
      </c>
      <c r="I160" s="225"/>
      <c r="J160" s="226">
        <f>ROUND(I160*H160,2)</f>
        <v>0</v>
      </c>
      <c r="K160" s="227"/>
      <c r="L160" s="45"/>
      <c r="M160" s="228" t="s">
        <v>1</v>
      </c>
      <c r="N160" s="229" t="s">
        <v>46</v>
      </c>
      <c r="O160" s="92"/>
      <c r="P160" s="230">
        <f>O160*H160</f>
        <v>0</v>
      </c>
      <c r="Q160" s="230">
        <v>0</v>
      </c>
      <c r="R160" s="230">
        <f>Q160*H160</f>
        <v>0</v>
      </c>
      <c r="S160" s="230">
        <v>0</v>
      </c>
      <c r="T160" s="231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2" t="s">
        <v>89</v>
      </c>
      <c r="AT160" s="232" t="s">
        <v>144</v>
      </c>
      <c r="AU160" s="232" t="s">
        <v>91</v>
      </c>
      <c r="AY160" s="18" t="s">
        <v>141</v>
      </c>
      <c r="BE160" s="233">
        <f>IF(N160="základní",J160,0)</f>
        <v>0</v>
      </c>
      <c r="BF160" s="233">
        <f>IF(N160="snížená",J160,0)</f>
        <v>0</v>
      </c>
      <c r="BG160" s="233">
        <f>IF(N160="zákl. přenesená",J160,0)</f>
        <v>0</v>
      </c>
      <c r="BH160" s="233">
        <f>IF(N160="sníž. přenesená",J160,0)</f>
        <v>0</v>
      </c>
      <c r="BI160" s="233">
        <f>IF(N160="nulová",J160,0)</f>
        <v>0</v>
      </c>
      <c r="BJ160" s="18" t="s">
        <v>89</v>
      </c>
      <c r="BK160" s="233">
        <f>ROUND(I160*H160,2)</f>
        <v>0</v>
      </c>
      <c r="BL160" s="18" t="s">
        <v>89</v>
      </c>
      <c r="BM160" s="232" t="s">
        <v>187</v>
      </c>
    </row>
    <row r="161" s="13" customFormat="1">
      <c r="A161" s="13"/>
      <c r="B161" s="234"/>
      <c r="C161" s="235"/>
      <c r="D161" s="236" t="s">
        <v>154</v>
      </c>
      <c r="E161" s="237" t="s">
        <v>1</v>
      </c>
      <c r="F161" s="238" t="s">
        <v>188</v>
      </c>
      <c r="G161" s="235"/>
      <c r="H161" s="237" t="s">
        <v>1</v>
      </c>
      <c r="I161" s="239"/>
      <c r="J161" s="235"/>
      <c r="K161" s="235"/>
      <c r="L161" s="240"/>
      <c r="M161" s="241"/>
      <c r="N161" s="242"/>
      <c r="O161" s="242"/>
      <c r="P161" s="242"/>
      <c r="Q161" s="242"/>
      <c r="R161" s="242"/>
      <c r="S161" s="242"/>
      <c r="T161" s="24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4" t="s">
        <v>154</v>
      </c>
      <c r="AU161" s="244" t="s">
        <v>91</v>
      </c>
      <c r="AV161" s="13" t="s">
        <v>89</v>
      </c>
      <c r="AW161" s="13" t="s">
        <v>34</v>
      </c>
      <c r="AX161" s="13" t="s">
        <v>81</v>
      </c>
      <c r="AY161" s="244" t="s">
        <v>141</v>
      </c>
    </row>
    <row r="162" s="14" customFormat="1">
      <c r="A162" s="14"/>
      <c r="B162" s="245"/>
      <c r="C162" s="246"/>
      <c r="D162" s="236" t="s">
        <v>154</v>
      </c>
      <c r="E162" s="247" t="s">
        <v>1</v>
      </c>
      <c r="F162" s="248" t="s">
        <v>189</v>
      </c>
      <c r="G162" s="246"/>
      <c r="H162" s="249">
        <v>8</v>
      </c>
      <c r="I162" s="250"/>
      <c r="J162" s="246"/>
      <c r="K162" s="246"/>
      <c r="L162" s="251"/>
      <c r="M162" s="252"/>
      <c r="N162" s="253"/>
      <c r="O162" s="253"/>
      <c r="P162" s="253"/>
      <c r="Q162" s="253"/>
      <c r="R162" s="253"/>
      <c r="S162" s="253"/>
      <c r="T162" s="25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5" t="s">
        <v>154</v>
      </c>
      <c r="AU162" s="255" t="s">
        <v>91</v>
      </c>
      <c r="AV162" s="14" t="s">
        <v>91</v>
      </c>
      <c r="AW162" s="14" t="s">
        <v>34</v>
      </c>
      <c r="AX162" s="14" t="s">
        <v>89</v>
      </c>
      <c r="AY162" s="255" t="s">
        <v>141</v>
      </c>
    </row>
    <row r="163" s="2" customFormat="1" ht="24.15" customHeight="1">
      <c r="A163" s="39"/>
      <c r="B163" s="40"/>
      <c r="C163" s="220" t="s">
        <v>190</v>
      </c>
      <c r="D163" s="220" t="s">
        <v>144</v>
      </c>
      <c r="E163" s="221" t="s">
        <v>191</v>
      </c>
      <c r="F163" s="222" t="s">
        <v>192</v>
      </c>
      <c r="G163" s="223" t="s">
        <v>174</v>
      </c>
      <c r="H163" s="224">
        <v>7</v>
      </c>
      <c r="I163" s="225"/>
      <c r="J163" s="226">
        <f>ROUND(I163*H163,2)</f>
        <v>0</v>
      </c>
      <c r="K163" s="227"/>
      <c r="L163" s="45"/>
      <c r="M163" s="228" t="s">
        <v>1</v>
      </c>
      <c r="N163" s="229" t="s">
        <v>46</v>
      </c>
      <c r="O163" s="92"/>
      <c r="P163" s="230">
        <f>O163*H163</f>
        <v>0</v>
      </c>
      <c r="Q163" s="230">
        <v>0</v>
      </c>
      <c r="R163" s="230">
        <f>Q163*H163</f>
        <v>0</v>
      </c>
      <c r="S163" s="230">
        <v>0</v>
      </c>
      <c r="T163" s="231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2" t="s">
        <v>89</v>
      </c>
      <c r="AT163" s="232" t="s">
        <v>144</v>
      </c>
      <c r="AU163" s="232" t="s">
        <v>91</v>
      </c>
      <c r="AY163" s="18" t="s">
        <v>141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8" t="s">
        <v>89</v>
      </c>
      <c r="BK163" s="233">
        <f>ROUND(I163*H163,2)</f>
        <v>0</v>
      </c>
      <c r="BL163" s="18" t="s">
        <v>89</v>
      </c>
      <c r="BM163" s="232" t="s">
        <v>193</v>
      </c>
    </row>
    <row r="164" s="13" customFormat="1">
      <c r="A164" s="13"/>
      <c r="B164" s="234"/>
      <c r="C164" s="235"/>
      <c r="D164" s="236" t="s">
        <v>154</v>
      </c>
      <c r="E164" s="237" t="s">
        <v>1</v>
      </c>
      <c r="F164" s="238" t="s">
        <v>194</v>
      </c>
      <c r="G164" s="235"/>
      <c r="H164" s="237" t="s">
        <v>1</v>
      </c>
      <c r="I164" s="239"/>
      <c r="J164" s="235"/>
      <c r="K164" s="235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154</v>
      </c>
      <c r="AU164" s="244" t="s">
        <v>91</v>
      </c>
      <c r="AV164" s="13" t="s">
        <v>89</v>
      </c>
      <c r="AW164" s="13" t="s">
        <v>34</v>
      </c>
      <c r="AX164" s="13" t="s">
        <v>81</v>
      </c>
      <c r="AY164" s="244" t="s">
        <v>141</v>
      </c>
    </row>
    <row r="165" s="13" customFormat="1">
      <c r="A165" s="13"/>
      <c r="B165" s="234"/>
      <c r="C165" s="235"/>
      <c r="D165" s="236" t="s">
        <v>154</v>
      </c>
      <c r="E165" s="237" t="s">
        <v>1</v>
      </c>
      <c r="F165" s="238" t="s">
        <v>195</v>
      </c>
      <c r="G165" s="235"/>
      <c r="H165" s="237" t="s">
        <v>1</v>
      </c>
      <c r="I165" s="239"/>
      <c r="J165" s="235"/>
      <c r="K165" s="235"/>
      <c r="L165" s="240"/>
      <c r="M165" s="241"/>
      <c r="N165" s="242"/>
      <c r="O165" s="242"/>
      <c r="P165" s="242"/>
      <c r="Q165" s="242"/>
      <c r="R165" s="242"/>
      <c r="S165" s="242"/>
      <c r="T165" s="24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4" t="s">
        <v>154</v>
      </c>
      <c r="AU165" s="244" t="s">
        <v>91</v>
      </c>
      <c r="AV165" s="13" t="s">
        <v>89</v>
      </c>
      <c r="AW165" s="13" t="s">
        <v>34</v>
      </c>
      <c r="AX165" s="13" t="s">
        <v>81</v>
      </c>
      <c r="AY165" s="244" t="s">
        <v>141</v>
      </c>
    </row>
    <row r="166" s="14" customFormat="1">
      <c r="A166" s="14"/>
      <c r="B166" s="245"/>
      <c r="C166" s="246"/>
      <c r="D166" s="236" t="s">
        <v>154</v>
      </c>
      <c r="E166" s="247" t="s">
        <v>1</v>
      </c>
      <c r="F166" s="248" t="s">
        <v>196</v>
      </c>
      <c r="G166" s="246"/>
      <c r="H166" s="249">
        <v>7</v>
      </c>
      <c r="I166" s="250"/>
      <c r="J166" s="246"/>
      <c r="K166" s="246"/>
      <c r="L166" s="251"/>
      <c r="M166" s="252"/>
      <c r="N166" s="253"/>
      <c r="O166" s="253"/>
      <c r="P166" s="253"/>
      <c r="Q166" s="253"/>
      <c r="R166" s="253"/>
      <c r="S166" s="253"/>
      <c r="T166" s="25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5" t="s">
        <v>154</v>
      </c>
      <c r="AU166" s="255" t="s">
        <v>91</v>
      </c>
      <c r="AV166" s="14" t="s">
        <v>91</v>
      </c>
      <c r="AW166" s="14" t="s">
        <v>34</v>
      </c>
      <c r="AX166" s="14" t="s">
        <v>89</v>
      </c>
      <c r="AY166" s="255" t="s">
        <v>141</v>
      </c>
    </row>
    <row r="167" s="2" customFormat="1" ht="24.15" customHeight="1">
      <c r="A167" s="39"/>
      <c r="B167" s="40"/>
      <c r="C167" s="220" t="s">
        <v>197</v>
      </c>
      <c r="D167" s="220" t="s">
        <v>144</v>
      </c>
      <c r="E167" s="221" t="s">
        <v>198</v>
      </c>
      <c r="F167" s="222" t="s">
        <v>199</v>
      </c>
      <c r="G167" s="223" t="s">
        <v>200</v>
      </c>
      <c r="H167" s="224">
        <v>200</v>
      </c>
      <c r="I167" s="225"/>
      <c r="J167" s="226">
        <f>ROUND(I167*H167,2)</f>
        <v>0</v>
      </c>
      <c r="K167" s="227"/>
      <c r="L167" s="45"/>
      <c r="M167" s="228" t="s">
        <v>1</v>
      </c>
      <c r="N167" s="229" t="s">
        <v>46</v>
      </c>
      <c r="O167" s="92"/>
      <c r="P167" s="230">
        <f>O167*H167</f>
        <v>0</v>
      </c>
      <c r="Q167" s="230">
        <v>0</v>
      </c>
      <c r="R167" s="230">
        <f>Q167*H167</f>
        <v>0</v>
      </c>
      <c r="S167" s="230">
        <v>0.001</v>
      </c>
      <c r="T167" s="231">
        <f>S167*H167</f>
        <v>0.2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2" t="s">
        <v>89</v>
      </c>
      <c r="AT167" s="232" t="s">
        <v>144</v>
      </c>
      <c r="AU167" s="232" t="s">
        <v>91</v>
      </c>
      <c r="AY167" s="18" t="s">
        <v>141</v>
      </c>
      <c r="BE167" s="233">
        <f>IF(N167="základní",J167,0)</f>
        <v>0</v>
      </c>
      <c r="BF167" s="233">
        <f>IF(N167="snížená",J167,0)</f>
        <v>0</v>
      </c>
      <c r="BG167" s="233">
        <f>IF(N167="zákl. přenesená",J167,0)</f>
        <v>0</v>
      </c>
      <c r="BH167" s="233">
        <f>IF(N167="sníž. přenesená",J167,0)</f>
        <v>0</v>
      </c>
      <c r="BI167" s="233">
        <f>IF(N167="nulová",J167,0)</f>
        <v>0</v>
      </c>
      <c r="BJ167" s="18" t="s">
        <v>89</v>
      </c>
      <c r="BK167" s="233">
        <f>ROUND(I167*H167,2)</f>
        <v>0</v>
      </c>
      <c r="BL167" s="18" t="s">
        <v>89</v>
      </c>
      <c r="BM167" s="232" t="s">
        <v>201</v>
      </c>
    </row>
    <row r="168" s="13" customFormat="1">
      <c r="A168" s="13"/>
      <c r="B168" s="234"/>
      <c r="C168" s="235"/>
      <c r="D168" s="236" t="s">
        <v>154</v>
      </c>
      <c r="E168" s="237" t="s">
        <v>1</v>
      </c>
      <c r="F168" s="238" t="s">
        <v>202</v>
      </c>
      <c r="G168" s="235"/>
      <c r="H168" s="237" t="s">
        <v>1</v>
      </c>
      <c r="I168" s="239"/>
      <c r="J168" s="235"/>
      <c r="K168" s="235"/>
      <c r="L168" s="240"/>
      <c r="M168" s="241"/>
      <c r="N168" s="242"/>
      <c r="O168" s="242"/>
      <c r="P168" s="242"/>
      <c r="Q168" s="242"/>
      <c r="R168" s="242"/>
      <c r="S168" s="242"/>
      <c r="T168" s="24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4" t="s">
        <v>154</v>
      </c>
      <c r="AU168" s="244" t="s">
        <v>91</v>
      </c>
      <c r="AV168" s="13" t="s">
        <v>89</v>
      </c>
      <c r="AW168" s="13" t="s">
        <v>34</v>
      </c>
      <c r="AX168" s="13" t="s">
        <v>81</v>
      </c>
      <c r="AY168" s="244" t="s">
        <v>141</v>
      </c>
    </row>
    <row r="169" s="14" customFormat="1">
      <c r="A169" s="14"/>
      <c r="B169" s="245"/>
      <c r="C169" s="246"/>
      <c r="D169" s="236" t="s">
        <v>154</v>
      </c>
      <c r="E169" s="247" t="s">
        <v>1</v>
      </c>
      <c r="F169" s="248" t="s">
        <v>203</v>
      </c>
      <c r="G169" s="246"/>
      <c r="H169" s="249">
        <v>200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154</v>
      </c>
      <c r="AU169" s="255" t="s">
        <v>91</v>
      </c>
      <c r="AV169" s="14" t="s">
        <v>91</v>
      </c>
      <c r="AW169" s="14" t="s">
        <v>34</v>
      </c>
      <c r="AX169" s="14" t="s">
        <v>81</v>
      </c>
      <c r="AY169" s="255" t="s">
        <v>141</v>
      </c>
    </row>
    <row r="170" s="15" customFormat="1">
      <c r="A170" s="15"/>
      <c r="B170" s="256"/>
      <c r="C170" s="257"/>
      <c r="D170" s="236" t="s">
        <v>154</v>
      </c>
      <c r="E170" s="258" t="s">
        <v>1</v>
      </c>
      <c r="F170" s="259" t="s">
        <v>179</v>
      </c>
      <c r="G170" s="257"/>
      <c r="H170" s="260">
        <v>200</v>
      </c>
      <c r="I170" s="261"/>
      <c r="J170" s="257"/>
      <c r="K170" s="257"/>
      <c r="L170" s="262"/>
      <c r="M170" s="263"/>
      <c r="N170" s="264"/>
      <c r="O170" s="264"/>
      <c r="P170" s="264"/>
      <c r="Q170" s="264"/>
      <c r="R170" s="264"/>
      <c r="S170" s="264"/>
      <c r="T170" s="26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6" t="s">
        <v>154</v>
      </c>
      <c r="AU170" s="266" t="s">
        <v>91</v>
      </c>
      <c r="AV170" s="15" t="s">
        <v>148</v>
      </c>
      <c r="AW170" s="15" t="s">
        <v>34</v>
      </c>
      <c r="AX170" s="15" t="s">
        <v>89</v>
      </c>
      <c r="AY170" s="266" t="s">
        <v>141</v>
      </c>
    </row>
    <row r="171" s="2" customFormat="1" ht="16.5" customHeight="1">
      <c r="A171" s="39"/>
      <c r="B171" s="40"/>
      <c r="C171" s="220" t="s">
        <v>204</v>
      </c>
      <c r="D171" s="220" t="s">
        <v>144</v>
      </c>
      <c r="E171" s="221" t="s">
        <v>205</v>
      </c>
      <c r="F171" s="222" t="s">
        <v>206</v>
      </c>
      <c r="G171" s="223" t="s">
        <v>174</v>
      </c>
      <c r="H171" s="224">
        <v>2</v>
      </c>
      <c r="I171" s="225"/>
      <c r="J171" s="226">
        <f>ROUND(I171*H171,2)</f>
        <v>0</v>
      </c>
      <c r="K171" s="227"/>
      <c r="L171" s="45"/>
      <c r="M171" s="228" t="s">
        <v>1</v>
      </c>
      <c r="N171" s="229" t="s">
        <v>46</v>
      </c>
      <c r="O171" s="92"/>
      <c r="P171" s="230">
        <f>O171*H171</f>
        <v>0</v>
      </c>
      <c r="Q171" s="230">
        <v>0</v>
      </c>
      <c r="R171" s="230">
        <f>Q171*H171</f>
        <v>0</v>
      </c>
      <c r="S171" s="230">
        <v>0.039849999999999992</v>
      </c>
      <c r="T171" s="231">
        <f>S171*H171</f>
        <v>0.079699999999999984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2" t="s">
        <v>89</v>
      </c>
      <c r="AT171" s="232" t="s">
        <v>144</v>
      </c>
      <c r="AU171" s="232" t="s">
        <v>91</v>
      </c>
      <c r="AY171" s="18" t="s">
        <v>141</v>
      </c>
      <c r="BE171" s="233">
        <f>IF(N171="základní",J171,0)</f>
        <v>0</v>
      </c>
      <c r="BF171" s="233">
        <f>IF(N171="snížená",J171,0)</f>
        <v>0</v>
      </c>
      <c r="BG171" s="233">
        <f>IF(N171="zákl. přenesená",J171,0)</f>
        <v>0</v>
      </c>
      <c r="BH171" s="233">
        <f>IF(N171="sníž. přenesená",J171,0)</f>
        <v>0</v>
      </c>
      <c r="BI171" s="233">
        <f>IF(N171="nulová",J171,0)</f>
        <v>0</v>
      </c>
      <c r="BJ171" s="18" t="s">
        <v>89</v>
      </c>
      <c r="BK171" s="233">
        <f>ROUND(I171*H171,2)</f>
        <v>0</v>
      </c>
      <c r="BL171" s="18" t="s">
        <v>89</v>
      </c>
      <c r="BM171" s="232" t="s">
        <v>207</v>
      </c>
    </row>
    <row r="172" s="2" customFormat="1" ht="24.15" customHeight="1">
      <c r="A172" s="39"/>
      <c r="B172" s="40"/>
      <c r="C172" s="220" t="s">
        <v>208</v>
      </c>
      <c r="D172" s="220" t="s">
        <v>144</v>
      </c>
      <c r="E172" s="221" t="s">
        <v>209</v>
      </c>
      <c r="F172" s="222" t="s">
        <v>210</v>
      </c>
      <c r="G172" s="223" t="s">
        <v>152</v>
      </c>
      <c r="H172" s="224">
        <v>1</v>
      </c>
      <c r="I172" s="225"/>
      <c r="J172" s="226">
        <f>ROUND(I172*H172,2)</f>
        <v>0</v>
      </c>
      <c r="K172" s="227"/>
      <c r="L172" s="45"/>
      <c r="M172" s="228" t="s">
        <v>1</v>
      </c>
      <c r="N172" s="229" t="s">
        <v>46</v>
      </c>
      <c r="O172" s="92"/>
      <c r="P172" s="230">
        <f>O172*H172</f>
        <v>0</v>
      </c>
      <c r="Q172" s="230">
        <v>0</v>
      </c>
      <c r="R172" s="230">
        <f>Q172*H172</f>
        <v>0</v>
      </c>
      <c r="S172" s="230">
        <v>0</v>
      </c>
      <c r="T172" s="231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2" t="s">
        <v>89</v>
      </c>
      <c r="AT172" s="232" t="s">
        <v>144</v>
      </c>
      <c r="AU172" s="232" t="s">
        <v>91</v>
      </c>
      <c r="AY172" s="18" t="s">
        <v>141</v>
      </c>
      <c r="BE172" s="233">
        <f>IF(N172="základní",J172,0)</f>
        <v>0</v>
      </c>
      <c r="BF172" s="233">
        <f>IF(N172="snížená",J172,0)</f>
        <v>0</v>
      </c>
      <c r="BG172" s="233">
        <f>IF(N172="zákl. přenesená",J172,0)</f>
        <v>0</v>
      </c>
      <c r="BH172" s="233">
        <f>IF(N172="sníž. přenesená",J172,0)</f>
        <v>0</v>
      </c>
      <c r="BI172" s="233">
        <f>IF(N172="nulová",J172,0)</f>
        <v>0</v>
      </c>
      <c r="BJ172" s="18" t="s">
        <v>89</v>
      </c>
      <c r="BK172" s="233">
        <f>ROUND(I172*H172,2)</f>
        <v>0</v>
      </c>
      <c r="BL172" s="18" t="s">
        <v>89</v>
      </c>
      <c r="BM172" s="232" t="s">
        <v>211</v>
      </c>
    </row>
    <row r="173" s="2" customFormat="1" ht="16.5" customHeight="1">
      <c r="A173" s="39"/>
      <c r="B173" s="40"/>
      <c r="C173" s="220" t="s">
        <v>212</v>
      </c>
      <c r="D173" s="220" t="s">
        <v>144</v>
      </c>
      <c r="E173" s="221" t="s">
        <v>213</v>
      </c>
      <c r="F173" s="222" t="s">
        <v>214</v>
      </c>
      <c r="G173" s="223" t="s">
        <v>215</v>
      </c>
      <c r="H173" s="224">
        <v>1</v>
      </c>
      <c r="I173" s="225"/>
      <c r="J173" s="226">
        <f>ROUND(I173*H173,2)</f>
        <v>0</v>
      </c>
      <c r="K173" s="227"/>
      <c r="L173" s="45"/>
      <c r="M173" s="228" t="s">
        <v>1</v>
      </c>
      <c r="N173" s="229" t="s">
        <v>46</v>
      </c>
      <c r="O173" s="92"/>
      <c r="P173" s="230">
        <f>O173*H173</f>
        <v>0</v>
      </c>
      <c r="Q173" s="230">
        <v>0</v>
      </c>
      <c r="R173" s="230">
        <f>Q173*H173</f>
        <v>0</v>
      </c>
      <c r="S173" s="230">
        <v>0</v>
      </c>
      <c r="T173" s="231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2" t="s">
        <v>89</v>
      </c>
      <c r="AT173" s="232" t="s">
        <v>144</v>
      </c>
      <c r="AU173" s="232" t="s">
        <v>91</v>
      </c>
      <c r="AY173" s="18" t="s">
        <v>141</v>
      </c>
      <c r="BE173" s="233">
        <f>IF(N173="základní",J173,0)</f>
        <v>0</v>
      </c>
      <c r="BF173" s="233">
        <f>IF(N173="snížená",J173,0)</f>
        <v>0</v>
      </c>
      <c r="BG173" s="233">
        <f>IF(N173="zákl. přenesená",J173,0)</f>
        <v>0</v>
      </c>
      <c r="BH173" s="233">
        <f>IF(N173="sníž. přenesená",J173,0)</f>
        <v>0</v>
      </c>
      <c r="BI173" s="233">
        <f>IF(N173="nulová",J173,0)</f>
        <v>0</v>
      </c>
      <c r="BJ173" s="18" t="s">
        <v>89</v>
      </c>
      <c r="BK173" s="233">
        <f>ROUND(I173*H173,2)</f>
        <v>0</v>
      </c>
      <c r="BL173" s="18" t="s">
        <v>89</v>
      </c>
      <c r="BM173" s="232" t="s">
        <v>216</v>
      </c>
    </row>
    <row r="174" s="12" customFormat="1" ht="22.8" customHeight="1">
      <c r="A174" s="12"/>
      <c r="B174" s="204"/>
      <c r="C174" s="205"/>
      <c r="D174" s="206" t="s">
        <v>80</v>
      </c>
      <c r="E174" s="218" t="s">
        <v>217</v>
      </c>
      <c r="F174" s="218" t="s">
        <v>218</v>
      </c>
      <c r="G174" s="205"/>
      <c r="H174" s="205"/>
      <c r="I174" s="208"/>
      <c r="J174" s="219">
        <f>BK174</f>
        <v>0</v>
      </c>
      <c r="K174" s="205"/>
      <c r="L174" s="210"/>
      <c r="M174" s="211"/>
      <c r="N174" s="212"/>
      <c r="O174" s="212"/>
      <c r="P174" s="213">
        <f>P175+P194+P216+P376+P389+P392+P400</f>
        <v>0</v>
      </c>
      <c r="Q174" s="212"/>
      <c r="R174" s="213">
        <f>R175+R194+R216+R376+R389+R392+R400</f>
        <v>1.2131600000000002</v>
      </c>
      <c r="S174" s="212"/>
      <c r="T174" s="214">
        <f>T175+T194+T216+T376+T389+T392+T400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5" t="s">
        <v>89</v>
      </c>
      <c r="AT174" s="216" t="s">
        <v>80</v>
      </c>
      <c r="AU174" s="216" t="s">
        <v>89</v>
      </c>
      <c r="AY174" s="215" t="s">
        <v>141</v>
      </c>
      <c r="BK174" s="217">
        <f>BK175+BK194+BK216+BK376+BK389+BK392+BK400</f>
        <v>0</v>
      </c>
    </row>
    <row r="175" s="12" customFormat="1" ht="20.88" customHeight="1">
      <c r="A175" s="12"/>
      <c r="B175" s="204"/>
      <c r="C175" s="205"/>
      <c r="D175" s="206" t="s">
        <v>80</v>
      </c>
      <c r="E175" s="218" t="s">
        <v>219</v>
      </c>
      <c r="F175" s="218" t="s">
        <v>220</v>
      </c>
      <c r="G175" s="205"/>
      <c r="H175" s="205"/>
      <c r="I175" s="208"/>
      <c r="J175" s="219">
        <f>BK175</f>
        <v>0</v>
      </c>
      <c r="K175" s="205"/>
      <c r="L175" s="210"/>
      <c r="M175" s="211"/>
      <c r="N175" s="212"/>
      <c r="O175" s="212"/>
      <c r="P175" s="213">
        <f>SUM(P176:P193)</f>
        <v>0</v>
      </c>
      <c r="Q175" s="212"/>
      <c r="R175" s="213">
        <f>SUM(R176:R193)</f>
        <v>0.63400000000000016</v>
      </c>
      <c r="S175" s="212"/>
      <c r="T175" s="214">
        <f>SUM(T176:T193)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5" t="s">
        <v>89</v>
      </c>
      <c r="AT175" s="216" t="s">
        <v>80</v>
      </c>
      <c r="AU175" s="216" t="s">
        <v>91</v>
      </c>
      <c r="AY175" s="215" t="s">
        <v>141</v>
      </c>
      <c r="BK175" s="217">
        <f>SUM(BK176:BK193)</f>
        <v>0</v>
      </c>
    </row>
    <row r="176" s="2" customFormat="1" ht="21.75" customHeight="1">
      <c r="A176" s="39"/>
      <c r="B176" s="40"/>
      <c r="C176" s="267" t="s">
        <v>221</v>
      </c>
      <c r="D176" s="267" t="s">
        <v>222</v>
      </c>
      <c r="E176" s="268" t="s">
        <v>223</v>
      </c>
      <c r="F176" s="269" t="s">
        <v>224</v>
      </c>
      <c r="G176" s="270" t="s">
        <v>147</v>
      </c>
      <c r="H176" s="271">
        <v>2</v>
      </c>
      <c r="I176" s="272"/>
      <c r="J176" s="273">
        <f>ROUND(I176*H176,2)</f>
        <v>0</v>
      </c>
      <c r="K176" s="274"/>
      <c r="L176" s="275"/>
      <c r="M176" s="276" t="s">
        <v>1</v>
      </c>
      <c r="N176" s="277" t="s">
        <v>46</v>
      </c>
      <c r="O176" s="92"/>
      <c r="P176" s="230">
        <f>O176*H176</f>
        <v>0</v>
      </c>
      <c r="Q176" s="230">
        <v>0.14000000000000002</v>
      </c>
      <c r="R176" s="230">
        <f>Q176*H176</f>
        <v>0.28000000000000004</v>
      </c>
      <c r="S176" s="230">
        <v>0</v>
      </c>
      <c r="T176" s="231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2" t="s">
        <v>204</v>
      </c>
      <c r="AT176" s="232" t="s">
        <v>222</v>
      </c>
      <c r="AU176" s="232" t="s">
        <v>171</v>
      </c>
      <c r="AY176" s="18" t="s">
        <v>141</v>
      </c>
      <c r="BE176" s="233">
        <f>IF(N176="základní",J176,0)</f>
        <v>0</v>
      </c>
      <c r="BF176" s="233">
        <f>IF(N176="snížená",J176,0)</f>
        <v>0</v>
      </c>
      <c r="BG176" s="233">
        <f>IF(N176="zákl. přenesená",J176,0)</f>
        <v>0</v>
      </c>
      <c r="BH176" s="233">
        <f>IF(N176="sníž. přenesená",J176,0)</f>
        <v>0</v>
      </c>
      <c r="BI176" s="233">
        <f>IF(N176="nulová",J176,0)</f>
        <v>0</v>
      </c>
      <c r="BJ176" s="18" t="s">
        <v>89</v>
      </c>
      <c r="BK176" s="233">
        <f>ROUND(I176*H176,2)</f>
        <v>0</v>
      </c>
      <c r="BL176" s="18" t="s">
        <v>148</v>
      </c>
      <c r="BM176" s="232" t="s">
        <v>225</v>
      </c>
    </row>
    <row r="177" s="13" customFormat="1">
      <c r="A177" s="13"/>
      <c r="B177" s="234"/>
      <c r="C177" s="235"/>
      <c r="D177" s="236" t="s">
        <v>154</v>
      </c>
      <c r="E177" s="237" t="s">
        <v>1</v>
      </c>
      <c r="F177" s="238" t="s">
        <v>226</v>
      </c>
      <c r="G177" s="235"/>
      <c r="H177" s="237" t="s">
        <v>1</v>
      </c>
      <c r="I177" s="239"/>
      <c r="J177" s="235"/>
      <c r="K177" s="235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154</v>
      </c>
      <c r="AU177" s="244" t="s">
        <v>171</v>
      </c>
      <c r="AV177" s="13" t="s">
        <v>89</v>
      </c>
      <c r="AW177" s="13" t="s">
        <v>34</v>
      </c>
      <c r="AX177" s="13" t="s">
        <v>81</v>
      </c>
      <c r="AY177" s="244" t="s">
        <v>141</v>
      </c>
    </row>
    <row r="178" s="13" customFormat="1">
      <c r="A178" s="13"/>
      <c r="B178" s="234"/>
      <c r="C178" s="235"/>
      <c r="D178" s="236" t="s">
        <v>154</v>
      </c>
      <c r="E178" s="237" t="s">
        <v>1</v>
      </c>
      <c r="F178" s="238" t="s">
        <v>227</v>
      </c>
      <c r="G178" s="235"/>
      <c r="H178" s="237" t="s">
        <v>1</v>
      </c>
      <c r="I178" s="239"/>
      <c r="J178" s="235"/>
      <c r="K178" s="235"/>
      <c r="L178" s="240"/>
      <c r="M178" s="241"/>
      <c r="N178" s="242"/>
      <c r="O178" s="242"/>
      <c r="P178" s="242"/>
      <c r="Q178" s="242"/>
      <c r="R178" s="242"/>
      <c r="S178" s="242"/>
      <c r="T178" s="24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4" t="s">
        <v>154</v>
      </c>
      <c r="AU178" s="244" t="s">
        <v>171</v>
      </c>
      <c r="AV178" s="13" t="s">
        <v>89</v>
      </c>
      <c r="AW178" s="13" t="s">
        <v>34</v>
      </c>
      <c r="AX178" s="13" t="s">
        <v>81</v>
      </c>
      <c r="AY178" s="244" t="s">
        <v>141</v>
      </c>
    </row>
    <row r="179" s="13" customFormat="1">
      <c r="A179" s="13"/>
      <c r="B179" s="234"/>
      <c r="C179" s="235"/>
      <c r="D179" s="236" t="s">
        <v>154</v>
      </c>
      <c r="E179" s="237" t="s">
        <v>1</v>
      </c>
      <c r="F179" s="238" t="s">
        <v>228</v>
      </c>
      <c r="G179" s="235"/>
      <c r="H179" s="237" t="s">
        <v>1</v>
      </c>
      <c r="I179" s="239"/>
      <c r="J179" s="235"/>
      <c r="K179" s="235"/>
      <c r="L179" s="240"/>
      <c r="M179" s="241"/>
      <c r="N179" s="242"/>
      <c r="O179" s="242"/>
      <c r="P179" s="242"/>
      <c r="Q179" s="242"/>
      <c r="R179" s="242"/>
      <c r="S179" s="242"/>
      <c r="T179" s="24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4" t="s">
        <v>154</v>
      </c>
      <c r="AU179" s="244" t="s">
        <v>171</v>
      </c>
      <c r="AV179" s="13" t="s">
        <v>89</v>
      </c>
      <c r="AW179" s="13" t="s">
        <v>34</v>
      </c>
      <c r="AX179" s="13" t="s">
        <v>81</v>
      </c>
      <c r="AY179" s="244" t="s">
        <v>141</v>
      </c>
    </row>
    <row r="180" s="13" customFormat="1">
      <c r="A180" s="13"/>
      <c r="B180" s="234"/>
      <c r="C180" s="235"/>
      <c r="D180" s="236" t="s">
        <v>154</v>
      </c>
      <c r="E180" s="237" t="s">
        <v>1</v>
      </c>
      <c r="F180" s="238" t="s">
        <v>229</v>
      </c>
      <c r="G180" s="235"/>
      <c r="H180" s="237" t="s">
        <v>1</v>
      </c>
      <c r="I180" s="239"/>
      <c r="J180" s="235"/>
      <c r="K180" s="235"/>
      <c r="L180" s="240"/>
      <c r="M180" s="241"/>
      <c r="N180" s="242"/>
      <c r="O180" s="242"/>
      <c r="P180" s="242"/>
      <c r="Q180" s="242"/>
      <c r="R180" s="242"/>
      <c r="S180" s="242"/>
      <c r="T180" s="24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4" t="s">
        <v>154</v>
      </c>
      <c r="AU180" s="244" t="s">
        <v>171</v>
      </c>
      <c r="AV180" s="13" t="s">
        <v>89</v>
      </c>
      <c r="AW180" s="13" t="s">
        <v>34</v>
      </c>
      <c r="AX180" s="13" t="s">
        <v>81</v>
      </c>
      <c r="AY180" s="244" t="s">
        <v>141</v>
      </c>
    </row>
    <row r="181" s="13" customFormat="1">
      <c r="A181" s="13"/>
      <c r="B181" s="234"/>
      <c r="C181" s="235"/>
      <c r="D181" s="236" t="s">
        <v>154</v>
      </c>
      <c r="E181" s="237" t="s">
        <v>1</v>
      </c>
      <c r="F181" s="238" t="s">
        <v>230</v>
      </c>
      <c r="G181" s="235"/>
      <c r="H181" s="237" t="s">
        <v>1</v>
      </c>
      <c r="I181" s="239"/>
      <c r="J181" s="235"/>
      <c r="K181" s="235"/>
      <c r="L181" s="240"/>
      <c r="M181" s="241"/>
      <c r="N181" s="242"/>
      <c r="O181" s="242"/>
      <c r="P181" s="242"/>
      <c r="Q181" s="242"/>
      <c r="R181" s="242"/>
      <c r="S181" s="242"/>
      <c r="T181" s="24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4" t="s">
        <v>154</v>
      </c>
      <c r="AU181" s="244" t="s">
        <v>171</v>
      </c>
      <c r="AV181" s="13" t="s">
        <v>89</v>
      </c>
      <c r="AW181" s="13" t="s">
        <v>34</v>
      </c>
      <c r="AX181" s="13" t="s">
        <v>81</v>
      </c>
      <c r="AY181" s="244" t="s">
        <v>141</v>
      </c>
    </row>
    <row r="182" s="14" customFormat="1">
      <c r="A182" s="14"/>
      <c r="B182" s="245"/>
      <c r="C182" s="246"/>
      <c r="D182" s="236" t="s">
        <v>154</v>
      </c>
      <c r="E182" s="247" t="s">
        <v>1</v>
      </c>
      <c r="F182" s="248" t="s">
        <v>91</v>
      </c>
      <c r="G182" s="246"/>
      <c r="H182" s="249">
        <v>2</v>
      </c>
      <c r="I182" s="250"/>
      <c r="J182" s="246"/>
      <c r="K182" s="246"/>
      <c r="L182" s="251"/>
      <c r="M182" s="252"/>
      <c r="N182" s="253"/>
      <c r="O182" s="253"/>
      <c r="P182" s="253"/>
      <c r="Q182" s="253"/>
      <c r="R182" s="253"/>
      <c r="S182" s="253"/>
      <c r="T182" s="25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5" t="s">
        <v>154</v>
      </c>
      <c r="AU182" s="255" t="s">
        <v>171</v>
      </c>
      <c r="AV182" s="14" t="s">
        <v>91</v>
      </c>
      <c r="AW182" s="14" t="s">
        <v>34</v>
      </c>
      <c r="AX182" s="14" t="s">
        <v>89</v>
      </c>
      <c r="AY182" s="255" t="s">
        <v>141</v>
      </c>
    </row>
    <row r="183" s="2" customFormat="1" ht="16.5" customHeight="1">
      <c r="A183" s="39"/>
      <c r="B183" s="40"/>
      <c r="C183" s="267" t="s">
        <v>8</v>
      </c>
      <c r="D183" s="267" t="s">
        <v>222</v>
      </c>
      <c r="E183" s="268" t="s">
        <v>231</v>
      </c>
      <c r="F183" s="269" t="s">
        <v>232</v>
      </c>
      <c r="G183" s="270" t="s">
        <v>147</v>
      </c>
      <c r="H183" s="271">
        <v>2</v>
      </c>
      <c r="I183" s="272"/>
      <c r="J183" s="273">
        <f>ROUND(I183*H183,2)</f>
        <v>0</v>
      </c>
      <c r="K183" s="274"/>
      <c r="L183" s="275"/>
      <c r="M183" s="276" t="s">
        <v>1</v>
      </c>
      <c r="N183" s="277" t="s">
        <v>46</v>
      </c>
      <c r="O183" s="92"/>
      <c r="P183" s="230">
        <f>O183*H183</f>
        <v>0</v>
      </c>
      <c r="Q183" s="230">
        <v>0.05</v>
      </c>
      <c r="R183" s="230">
        <f>Q183*H183</f>
        <v>0.1</v>
      </c>
      <c r="S183" s="230">
        <v>0</v>
      </c>
      <c r="T183" s="231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2" t="s">
        <v>204</v>
      </c>
      <c r="AT183" s="232" t="s">
        <v>222</v>
      </c>
      <c r="AU183" s="232" t="s">
        <v>171</v>
      </c>
      <c r="AY183" s="18" t="s">
        <v>141</v>
      </c>
      <c r="BE183" s="233">
        <f>IF(N183="základní",J183,0)</f>
        <v>0</v>
      </c>
      <c r="BF183" s="233">
        <f>IF(N183="snížená",J183,0)</f>
        <v>0</v>
      </c>
      <c r="BG183" s="233">
        <f>IF(N183="zákl. přenesená",J183,0)</f>
        <v>0</v>
      </c>
      <c r="BH183" s="233">
        <f>IF(N183="sníž. přenesená",J183,0)</f>
        <v>0</v>
      </c>
      <c r="BI183" s="233">
        <f>IF(N183="nulová",J183,0)</f>
        <v>0</v>
      </c>
      <c r="BJ183" s="18" t="s">
        <v>89</v>
      </c>
      <c r="BK183" s="233">
        <f>ROUND(I183*H183,2)</f>
        <v>0</v>
      </c>
      <c r="BL183" s="18" t="s">
        <v>148</v>
      </c>
      <c r="BM183" s="232" t="s">
        <v>233</v>
      </c>
    </row>
    <row r="184" s="2" customFormat="1" ht="16.5" customHeight="1">
      <c r="A184" s="39"/>
      <c r="B184" s="40"/>
      <c r="C184" s="267" t="s">
        <v>234</v>
      </c>
      <c r="D184" s="267" t="s">
        <v>222</v>
      </c>
      <c r="E184" s="268" t="s">
        <v>235</v>
      </c>
      <c r="F184" s="269" t="s">
        <v>236</v>
      </c>
      <c r="G184" s="270" t="s">
        <v>237</v>
      </c>
      <c r="H184" s="271">
        <v>24</v>
      </c>
      <c r="I184" s="272"/>
      <c r="J184" s="273">
        <f>ROUND(I184*H184,2)</f>
        <v>0</v>
      </c>
      <c r="K184" s="274"/>
      <c r="L184" s="275"/>
      <c r="M184" s="276" t="s">
        <v>1</v>
      </c>
      <c r="N184" s="277" t="s">
        <v>46</v>
      </c>
      <c r="O184" s="92"/>
      <c r="P184" s="230">
        <f>O184*H184</f>
        <v>0</v>
      </c>
      <c r="Q184" s="230">
        <v>0.008</v>
      </c>
      <c r="R184" s="230">
        <f>Q184*H184</f>
        <v>0.192</v>
      </c>
      <c r="S184" s="230">
        <v>0</v>
      </c>
      <c r="T184" s="231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2" t="s">
        <v>204</v>
      </c>
      <c r="AT184" s="232" t="s">
        <v>222</v>
      </c>
      <c r="AU184" s="232" t="s">
        <v>171</v>
      </c>
      <c r="AY184" s="18" t="s">
        <v>141</v>
      </c>
      <c r="BE184" s="233">
        <f>IF(N184="základní",J184,0)</f>
        <v>0</v>
      </c>
      <c r="BF184" s="233">
        <f>IF(N184="snížená",J184,0)</f>
        <v>0</v>
      </c>
      <c r="BG184" s="233">
        <f>IF(N184="zákl. přenesená",J184,0)</f>
        <v>0</v>
      </c>
      <c r="BH184" s="233">
        <f>IF(N184="sníž. přenesená",J184,0)</f>
        <v>0</v>
      </c>
      <c r="BI184" s="233">
        <f>IF(N184="nulová",J184,0)</f>
        <v>0</v>
      </c>
      <c r="BJ184" s="18" t="s">
        <v>89</v>
      </c>
      <c r="BK184" s="233">
        <f>ROUND(I184*H184,2)</f>
        <v>0</v>
      </c>
      <c r="BL184" s="18" t="s">
        <v>148</v>
      </c>
      <c r="BM184" s="232" t="s">
        <v>238</v>
      </c>
    </row>
    <row r="185" s="14" customFormat="1">
      <c r="A185" s="14"/>
      <c r="B185" s="245"/>
      <c r="C185" s="246"/>
      <c r="D185" s="236" t="s">
        <v>154</v>
      </c>
      <c r="E185" s="247" t="s">
        <v>1</v>
      </c>
      <c r="F185" s="248" t="s">
        <v>239</v>
      </c>
      <c r="G185" s="246"/>
      <c r="H185" s="249">
        <v>24</v>
      </c>
      <c r="I185" s="250"/>
      <c r="J185" s="246"/>
      <c r="K185" s="246"/>
      <c r="L185" s="251"/>
      <c r="M185" s="252"/>
      <c r="N185" s="253"/>
      <c r="O185" s="253"/>
      <c r="P185" s="253"/>
      <c r="Q185" s="253"/>
      <c r="R185" s="253"/>
      <c r="S185" s="253"/>
      <c r="T185" s="25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5" t="s">
        <v>154</v>
      </c>
      <c r="AU185" s="255" t="s">
        <v>171</v>
      </c>
      <c r="AV185" s="14" t="s">
        <v>91</v>
      </c>
      <c r="AW185" s="14" t="s">
        <v>34</v>
      </c>
      <c r="AX185" s="14" t="s">
        <v>89</v>
      </c>
      <c r="AY185" s="255" t="s">
        <v>141</v>
      </c>
    </row>
    <row r="186" s="2" customFormat="1" ht="16.5" customHeight="1">
      <c r="A186" s="39"/>
      <c r="B186" s="40"/>
      <c r="C186" s="267" t="s">
        <v>240</v>
      </c>
      <c r="D186" s="267" t="s">
        <v>222</v>
      </c>
      <c r="E186" s="268" t="s">
        <v>241</v>
      </c>
      <c r="F186" s="269" t="s">
        <v>242</v>
      </c>
      <c r="G186" s="270" t="s">
        <v>147</v>
      </c>
      <c r="H186" s="271">
        <v>2</v>
      </c>
      <c r="I186" s="272"/>
      <c r="J186" s="273">
        <f>ROUND(I186*H186,2)</f>
        <v>0</v>
      </c>
      <c r="K186" s="274"/>
      <c r="L186" s="275"/>
      <c r="M186" s="276" t="s">
        <v>1</v>
      </c>
      <c r="N186" s="277" t="s">
        <v>46</v>
      </c>
      <c r="O186" s="92"/>
      <c r="P186" s="230">
        <f>O186*H186</f>
        <v>0</v>
      </c>
      <c r="Q186" s="230">
        <v>0.001</v>
      </c>
      <c r="R186" s="230">
        <f>Q186*H186</f>
        <v>0.002</v>
      </c>
      <c r="S186" s="230">
        <v>0</v>
      </c>
      <c r="T186" s="231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2" t="s">
        <v>204</v>
      </c>
      <c r="AT186" s="232" t="s">
        <v>222</v>
      </c>
      <c r="AU186" s="232" t="s">
        <v>171</v>
      </c>
      <c r="AY186" s="18" t="s">
        <v>141</v>
      </c>
      <c r="BE186" s="233">
        <f>IF(N186="základní",J186,0)</f>
        <v>0</v>
      </c>
      <c r="BF186" s="233">
        <f>IF(N186="snížená",J186,0)</f>
        <v>0</v>
      </c>
      <c r="BG186" s="233">
        <f>IF(N186="zákl. přenesená",J186,0)</f>
        <v>0</v>
      </c>
      <c r="BH186" s="233">
        <f>IF(N186="sníž. přenesená",J186,0)</f>
        <v>0</v>
      </c>
      <c r="BI186" s="233">
        <f>IF(N186="nulová",J186,0)</f>
        <v>0</v>
      </c>
      <c r="BJ186" s="18" t="s">
        <v>89</v>
      </c>
      <c r="BK186" s="233">
        <f>ROUND(I186*H186,2)</f>
        <v>0</v>
      </c>
      <c r="BL186" s="18" t="s">
        <v>148</v>
      </c>
      <c r="BM186" s="232" t="s">
        <v>243</v>
      </c>
    </row>
    <row r="187" s="2" customFormat="1" ht="16.5" customHeight="1">
      <c r="A187" s="39"/>
      <c r="B187" s="40"/>
      <c r="C187" s="267" t="s">
        <v>244</v>
      </c>
      <c r="D187" s="267" t="s">
        <v>222</v>
      </c>
      <c r="E187" s="268" t="s">
        <v>245</v>
      </c>
      <c r="F187" s="269" t="s">
        <v>246</v>
      </c>
      <c r="G187" s="270" t="s">
        <v>147</v>
      </c>
      <c r="H187" s="271">
        <v>2</v>
      </c>
      <c r="I187" s="272"/>
      <c r="J187" s="273">
        <f>ROUND(I187*H187,2)</f>
        <v>0</v>
      </c>
      <c r="K187" s="274"/>
      <c r="L187" s="275"/>
      <c r="M187" s="276" t="s">
        <v>1</v>
      </c>
      <c r="N187" s="277" t="s">
        <v>46</v>
      </c>
      <c r="O187" s="92"/>
      <c r="P187" s="230">
        <f>O187*H187</f>
        <v>0</v>
      </c>
      <c r="Q187" s="230">
        <v>0</v>
      </c>
      <c r="R187" s="230">
        <f>Q187*H187</f>
        <v>0</v>
      </c>
      <c r="S187" s="230">
        <v>0</v>
      </c>
      <c r="T187" s="231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2" t="s">
        <v>91</v>
      </c>
      <c r="AT187" s="232" t="s">
        <v>222</v>
      </c>
      <c r="AU187" s="232" t="s">
        <v>171</v>
      </c>
      <c r="AY187" s="18" t="s">
        <v>141</v>
      </c>
      <c r="BE187" s="233">
        <f>IF(N187="základní",J187,0)</f>
        <v>0</v>
      </c>
      <c r="BF187" s="233">
        <f>IF(N187="snížená",J187,0)</f>
        <v>0</v>
      </c>
      <c r="BG187" s="233">
        <f>IF(N187="zákl. přenesená",J187,0)</f>
        <v>0</v>
      </c>
      <c r="BH187" s="233">
        <f>IF(N187="sníž. přenesená",J187,0)</f>
        <v>0</v>
      </c>
      <c r="BI187" s="233">
        <f>IF(N187="nulová",J187,0)</f>
        <v>0</v>
      </c>
      <c r="BJ187" s="18" t="s">
        <v>89</v>
      </c>
      <c r="BK187" s="233">
        <f>ROUND(I187*H187,2)</f>
        <v>0</v>
      </c>
      <c r="BL187" s="18" t="s">
        <v>89</v>
      </c>
      <c r="BM187" s="232" t="s">
        <v>247</v>
      </c>
    </row>
    <row r="188" s="2" customFormat="1" ht="16.5" customHeight="1">
      <c r="A188" s="39"/>
      <c r="B188" s="40"/>
      <c r="C188" s="267" t="s">
        <v>248</v>
      </c>
      <c r="D188" s="267" t="s">
        <v>222</v>
      </c>
      <c r="E188" s="268" t="s">
        <v>249</v>
      </c>
      <c r="F188" s="269" t="s">
        <v>250</v>
      </c>
      <c r="G188" s="270" t="s">
        <v>147</v>
      </c>
      <c r="H188" s="271">
        <v>2</v>
      </c>
      <c r="I188" s="272"/>
      <c r="J188" s="273">
        <f>ROUND(I188*H188,2)</f>
        <v>0</v>
      </c>
      <c r="K188" s="274"/>
      <c r="L188" s="275"/>
      <c r="M188" s="276" t="s">
        <v>1</v>
      </c>
      <c r="N188" s="277" t="s">
        <v>46</v>
      </c>
      <c r="O188" s="92"/>
      <c r="P188" s="230">
        <f>O188*H188</f>
        <v>0</v>
      </c>
      <c r="Q188" s="230">
        <v>0</v>
      </c>
      <c r="R188" s="230">
        <f>Q188*H188</f>
        <v>0</v>
      </c>
      <c r="S188" s="230">
        <v>0</v>
      </c>
      <c r="T188" s="231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2" t="s">
        <v>204</v>
      </c>
      <c r="AT188" s="232" t="s">
        <v>222</v>
      </c>
      <c r="AU188" s="232" t="s">
        <v>171</v>
      </c>
      <c r="AY188" s="18" t="s">
        <v>141</v>
      </c>
      <c r="BE188" s="233">
        <f>IF(N188="základní",J188,0)</f>
        <v>0</v>
      </c>
      <c r="BF188" s="233">
        <f>IF(N188="snížená",J188,0)</f>
        <v>0</v>
      </c>
      <c r="BG188" s="233">
        <f>IF(N188="zákl. přenesená",J188,0)</f>
        <v>0</v>
      </c>
      <c r="BH188" s="233">
        <f>IF(N188="sníž. přenesená",J188,0)</f>
        <v>0</v>
      </c>
      <c r="BI188" s="233">
        <f>IF(N188="nulová",J188,0)</f>
        <v>0</v>
      </c>
      <c r="BJ188" s="18" t="s">
        <v>89</v>
      </c>
      <c r="BK188" s="233">
        <f>ROUND(I188*H188,2)</f>
        <v>0</v>
      </c>
      <c r="BL188" s="18" t="s">
        <v>148</v>
      </c>
      <c r="BM188" s="232" t="s">
        <v>251</v>
      </c>
    </row>
    <row r="189" s="2" customFormat="1" ht="16.5" customHeight="1">
      <c r="A189" s="39"/>
      <c r="B189" s="40"/>
      <c r="C189" s="267" t="s">
        <v>252</v>
      </c>
      <c r="D189" s="267" t="s">
        <v>222</v>
      </c>
      <c r="E189" s="268" t="s">
        <v>253</v>
      </c>
      <c r="F189" s="269" t="s">
        <v>254</v>
      </c>
      <c r="G189" s="270" t="s">
        <v>147</v>
      </c>
      <c r="H189" s="271">
        <v>2</v>
      </c>
      <c r="I189" s="272"/>
      <c r="J189" s="273">
        <f>ROUND(I189*H189,2)</f>
        <v>0</v>
      </c>
      <c r="K189" s="274"/>
      <c r="L189" s="275"/>
      <c r="M189" s="276" t="s">
        <v>1</v>
      </c>
      <c r="N189" s="277" t="s">
        <v>46</v>
      </c>
      <c r="O189" s="92"/>
      <c r="P189" s="230">
        <f>O189*H189</f>
        <v>0</v>
      </c>
      <c r="Q189" s="230">
        <v>0.03</v>
      </c>
      <c r="R189" s="230">
        <f>Q189*H189</f>
        <v>0.06</v>
      </c>
      <c r="S189" s="230">
        <v>0</v>
      </c>
      <c r="T189" s="231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2" t="s">
        <v>204</v>
      </c>
      <c r="AT189" s="232" t="s">
        <v>222</v>
      </c>
      <c r="AU189" s="232" t="s">
        <v>171</v>
      </c>
      <c r="AY189" s="18" t="s">
        <v>141</v>
      </c>
      <c r="BE189" s="233">
        <f>IF(N189="základní",J189,0)</f>
        <v>0</v>
      </c>
      <c r="BF189" s="233">
        <f>IF(N189="snížená",J189,0)</f>
        <v>0</v>
      </c>
      <c r="BG189" s="233">
        <f>IF(N189="zákl. přenesená",J189,0)</f>
        <v>0</v>
      </c>
      <c r="BH189" s="233">
        <f>IF(N189="sníž. přenesená",J189,0)</f>
        <v>0</v>
      </c>
      <c r="BI189" s="233">
        <f>IF(N189="nulová",J189,0)</f>
        <v>0</v>
      </c>
      <c r="BJ189" s="18" t="s">
        <v>89</v>
      </c>
      <c r="BK189" s="233">
        <f>ROUND(I189*H189,2)</f>
        <v>0</v>
      </c>
      <c r="BL189" s="18" t="s">
        <v>148</v>
      </c>
      <c r="BM189" s="232" t="s">
        <v>255</v>
      </c>
    </row>
    <row r="190" s="2" customFormat="1" ht="16.5" customHeight="1">
      <c r="A190" s="39"/>
      <c r="B190" s="40"/>
      <c r="C190" s="267" t="s">
        <v>256</v>
      </c>
      <c r="D190" s="267" t="s">
        <v>222</v>
      </c>
      <c r="E190" s="268" t="s">
        <v>257</v>
      </c>
      <c r="F190" s="269" t="s">
        <v>258</v>
      </c>
      <c r="G190" s="270" t="s">
        <v>147</v>
      </c>
      <c r="H190" s="271">
        <v>2</v>
      </c>
      <c r="I190" s="272"/>
      <c r="J190" s="273">
        <f>ROUND(I190*H190,2)</f>
        <v>0</v>
      </c>
      <c r="K190" s="274"/>
      <c r="L190" s="275"/>
      <c r="M190" s="276" t="s">
        <v>1</v>
      </c>
      <c r="N190" s="277" t="s">
        <v>46</v>
      </c>
      <c r="O190" s="92"/>
      <c r="P190" s="230">
        <f>O190*H190</f>
        <v>0</v>
      </c>
      <c r="Q190" s="230">
        <v>0</v>
      </c>
      <c r="R190" s="230">
        <f>Q190*H190</f>
        <v>0</v>
      </c>
      <c r="S190" s="230">
        <v>0</v>
      </c>
      <c r="T190" s="231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2" t="s">
        <v>204</v>
      </c>
      <c r="AT190" s="232" t="s">
        <v>222</v>
      </c>
      <c r="AU190" s="232" t="s">
        <v>171</v>
      </c>
      <c r="AY190" s="18" t="s">
        <v>141</v>
      </c>
      <c r="BE190" s="233">
        <f>IF(N190="základní",J190,0)</f>
        <v>0</v>
      </c>
      <c r="BF190" s="233">
        <f>IF(N190="snížená",J190,0)</f>
        <v>0</v>
      </c>
      <c r="BG190" s="233">
        <f>IF(N190="zákl. přenesená",J190,0)</f>
        <v>0</v>
      </c>
      <c r="BH190" s="233">
        <f>IF(N190="sníž. přenesená",J190,0)</f>
        <v>0</v>
      </c>
      <c r="BI190" s="233">
        <f>IF(N190="nulová",J190,0)</f>
        <v>0</v>
      </c>
      <c r="BJ190" s="18" t="s">
        <v>89</v>
      </c>
      <c r="BK190" s="233">
        <f>ROUND(I190*H190,2)</f>
        <v>0</v>
      </c>
      <c r="BL190" s="18" t="s">
        <v>148</v>
      </c>
      <c r="BM190" s="232" t="s">
        <v>259</v>
      </c>
    </row>
    <row r="191" s="2" customFormat="1" ht="24.15" customHeight="1">
      <c r="A191" s="39"/>
      <c r="B191" s="40"/>
      <c r="C191" s="267" t="s">
        <v>260</v>
      </c>
      <c r="D191" s="267" t="s">
        <v>222</v>
      </c>
      <c r="E191" s="268" t="s">
        <v>261</v>
      </c>
      <c r="F191" s="269" t="s">
        <v>262</v>
      </c>
      <c r="G191" s="270" t="s">
        <v>263</v>
      </c>
      <c r="H191" s="271">
        <v>4</v>
      </c>
      <c r="I191" s="272"/>
      <c r="J191" s="273">
        <f>ROUND(I191*H191,2)</f>
        <v>0</v>
      </c>
      <c r="K191" s="274"/>
      <c r="L191" s="275"/>
      <c r="M191" s="276" t="s">
        <v>1</v>
      </c>
      <c r="N191" s="277" t="s">
        <v>46</v>
      </c>
      <c r="O191" s="92"/>
      <c r="P191" s="230">
        <f>O191*H191</f>
        <v>0</v>
      </c>
      <c r="Q191" s="230">
        <v>0</v>
      </c>
      <c r="R191" s="230">
        <f>Q191*H191</f>
        <v>0</v>
      </c>
      <c r="S191" s="230">
        <v>0</v>
      </c>
      <c r="T191" s="231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2" t="s">
        <v>204</v>
      </c>
      <c r="AT191" s="232" t="s">
        <v>222</v>
      </c>
      <c r="AU191" s="232" t="s">
        <v>171</v>
      </c>
      <c r="AY191" s="18" t="s">
        <v>141</v>
      </c>
      <c r="BE191" s="233">
        <f>IF(N191="základní",J191,0)</f>
        <v>0</v>
      </c>
      <c r="BF191" s="233">
        <f>IF(N191="snížená",J191,0)</f>
        <v>0</v>
      </c>
      <c r="BG191" s="233">
        <f>IF(N191="zákl. přenesená",J191,0)</f>
        <v>0</v>
      </c>
      <c r="BH191" s="233">
        <f>IF(N191="sníž. přenesená",J191,0)</f>
        <v>0</v>
      </c>
      <c r="BI191" s="233">
        <f>IF(N191="nulová",J191,0)</f>
        <v>0</v>
      </c>
      <c r="BJ191" s="18" t="s">
        <v>89</v>
      </c>
      <c r="BK191" s="233">
        <f>ROUND(I191*H191,2)</f>
        <v>0</v>
      </c>
      <c r="BL191" s="18" t="s">
        <v>148</v>
      </c>
      <c r="BM191" s="232" t="s">
        <v>264</v>
      </c>
    </row>
    <row r="192" s="2" customFormat="1" ht="16.5" customHeight="1">
      <c r="A192" s="39"/>
      <c r="B192" s="40"/>
      <c r="C192" s="267" t="s">
        <v>265</v>
      </c>
      <c r="D192" s="267" t="s">
        <v>222</v>
      </c>
      <c r="E192" s="268" t="s">
        <v>266</v>
      </c>
      <c r="F192" s="269" t="s">
        <v>267</v>
      </c>
      <c r="G192" s="270" t="s">
        <v>147</v>
      </c>
      <c r="H192" s="271">
        <v>2</v>
      </c>
      <c r="I192" s="272"/>
      <c r="J192" s="273">
        <f>ROUND(I192*H192,2)</f>
        <v>0</v>
      </c>
      <c r="K192" s="274"/>
      <c r="L192" s="275"/>
      <c r="M192" s="276" t="s">
        <v>1</v>
      </c>
      <c r="N192" s="277" t="s">
        <v>46</v>
      </c>
      <c r="O192" s="92"/>
      <c r="P192" s="230">
        <f>O192*H192</f>
        <v>0</v>
      </c>
      <c r="Q192" s="230">
        <v>0</v>
      </c>
      <c r="R192" s="230">
        <f>Q192*H192</f>
        <v>0</v>
      </c>
      <c r="S192" s="230">
        <v>0</v>
      </c>
      <c r="T192" s="231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2" t="s">
        <v>204</v>
      </c>
      <c r="AT192" s="232" t="s">
        <v>222</v>
      </c>
      <c r="AU192" s="232" t="s">
        <v>171</v>
      </c>
      <c r="AY192" s="18" t="s">
        <v>141</v>
      </c>
      <c r="BE192" s="233">
        <f>IF(N192="základní",J192,0)</f>
        <v>0</v>
      </c>
      <c r="BF192" s="233">
        <f>IF(N192="snížená",J192,0)</f>
        <v>0</v>
      </c>
      <c r="BG192" s="233">
        <f>IF(N192="zákl. přenesená",J192,0)</f>
        <v>0</v>
      </c>
      <c r="BH192" s="233">
        <f>IF(N192="sníž. přenesená",J192,0)</f>
        <v>0</v>
      </c>
      <c r="BI192" s="233">
        <f>IF(N192="nulová",J192,0)</f>
        <v>0</v>
      </c>
      <c r="BJ192" s="18" t="s">
        <v>89</v>
      </c>
      <c r="BK192" s="233">
        <f>ROUND(I192*H192,2)</f>
        <v>0</v>
      </c>
      <c r="BL192" s="18" t="s">
        <v>148</v>
      </c>
      <c r="BM192" s="232" t="s">
        <v>268</v>
      </c>
    </row>
    <row r="193" s="2" customFormat="1" ht="16.5" customHeight="1">
      <c r="A193" s="39"/>
      <c r="B193" s="40"/>
      <c r="C193" s="220" t="s">
        <v>7</v>
      </c>
      <c r="D193" s="220" t="s">
        <v>144</v>
      </c>
      <c r="E193" s="221" t="s">
        <v>269</v>
      </c>
      <c r="F193" s="222" t="s">
        <v>270</v>
      </c>
      <c r="G193" s="223" t="s">
        <v>147</v>
      </c>
      <c r="H193" s="224">
        <v>2</v>
      </c>
      <c r="I193" s="225"/>
      <c r="J193" s="226">
        <f>ROUND(I193*H193,2)</f>
        <v>0</v>
      </c>
      <c r="K193" s="227"/>
      <c r="L193" s="45"/>
      <c r="M193" s="228" t="s">
        <v>1</v>
      </c>
      <c r="N193" s="229" t="s">
        <v>46</v>
      </c>
      <c r="O193" s="92"/>
      <c r="P193" s="230">
        <f>O193*H193</f>
        <v>0</v>
      </c>
      <c r="Q193" s="230">
        <v>0</v>
      </c>
      <c r="R193" s="230">
        <f>Q193*H193</f>
        <v>0</v>
      </c>
      <c r="S193" s="230">
        <v>0</v>
      </c>
      <c r="T193" s="231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2" t="s">
        <v>148</v>
      </c>
      <c r="AT193" s="232" t="s">
        <v>144</v>
      </c>
      <c r="AU193" s="232" t="s">
        <v>171</v>
      </c>
      <c r="AY193" s="18" t="s">
        <v>141</v>
      </c>
      <c r="BE193" s="233">
        <f>IF(N193="základní",J193,0)</f>
        <v>0</v>
      </c>
      <c r="BF193" s="233">
        <f>IF(N193="snížená",J193,0)</f>
        <v>0</v>
      </c>
      <c r="BG193" s="233">
        <f>IF(N193="zákl. přenesená",J193,0)</f>
        <v>0</v>
      </c>
      <c r="BH193" s="233">
        <f>IF(N193="sníž. přenesená",J193,0)</f>
        <v>0</v>
      </c>
      <c r="BI193" s="233">
        <f>IF(N193="nulová",J193,0)</f>
        <v>0</v>
      </c>
      <c r="BJ193" s="18" t="s">
        <v>89</v>
      </c>
      <c r="BK193" s="233">
        <f>ROUND(I193*H193,2)</f>
        <v>0</v>
      </c>
      <c r="BL193" s="18" t="s">
        <v>148</v>
      </c>
      <c r="BM193" s="232" t="s">
        <v>271</v>
      </c>
    </row>
    <row r="194" s="12" customFormat="1" ht="20.88" customHeight="1">
      <c r="A194" s="12"/>
      <c r="B194" s="204"/>
      <c r="C194" s="205"/>
      <c r="D194" s="206" t="s">
        <v>80</v>
      </c>
      <c r="E194" s="218" t="s">
        <v>272</v>
      </c>
      <c r="F194" s="218" t="s">
        <v>273</v>
      </c>
      <c r="G194" s="205"/>
      <c r="H194" s="205"/>
      <c r="I194" s="208"/>
      <c r="J194" s="219">
        <f>BK194</f>
        <v>0</v>
      </c>
      <c r="K194" s="205"/>
      <c r="L194" s="210"/>
      <c r="M194" s="211"/>
      <c r="N194" s="212"/>
      <c r="O194" s="212"/>
      <c r="P194" s="213">
        <f>SUM(P195:P215)</f>
        <v>0</v>
      </c>
      <c r="Q194" s="212"/>
      <c r="R194" s="213">
        <f>SUM(R195:R215)</f>
        <v>0.26079000000000008</v>
      </c>
      <c r="S194" s="212"/>
      <c r="T194" s="214">
        <f>SUM(T195:T215)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15" t="s">
        <v>89</v>
      </c>
      <c r="AT194" s="216" t="s">
        <v>80</v>
      </c>
      <c r="AU194" s="216" t="s">
        <v>91</v>
      </c>
      <c r="AY194" s="215" t="s">
        <v>141</v>
      </c>
      <c r="BK194" s="217">
        <f>SUM(BK195:BK215)</f>
        <v>0</v>
      </c>
    </row>
    <row r="195" s="2" customFormat="1" ht="24.15" customHeight="1">
      <c r="A195" s="39"/>
      <c r="B195" s="40"/>
      <c r="C195" s="267" t="s">
        <v>274</v>
      </c>
      <c r="D195" s="267" t="s">
        <v>222</v>
      </c>
      <c r="E195" s="268" t="s">
        <v>275</v>
      </c>
      <c r="F195" s="269" t="s">
        <v>276</v>
      </c>
      <c r="G195" s="270" t="s">
        <v>174</v>
      </c>
      <c r="H195" s="271">
        <v>2</v>
      </c>
      <c r="I195" s="272"/>
      <c r="J195" s="273">
        <f>ROUND(I195*H195,2)</f>
        <v>0</v>
      </c>
      <c r="K195" s="274"/>
      <c r="L195" s="275"/>
      <c r="M195" s="276" t="s">
        <v>1</v>
      </c>
      <c r="N195" s="277" t="s">
        <v>46</v>
      </c>
      <c r="O195" s="92"/>
      <c r="P195" s="230">
        <f>O195*H195</f>
        <v>0</v>
      </c>
      <c r="Q195" s="230">
        <v>0.05</v>
      </c>
      <c r="R195" s="230">
        <f>Q195*H195</f>
        <v>0.1</v>
      </c>
      <c r="S195" s="230">
        <v>0</v>
      </c>
      <c r="T195" s="231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2" t="s">
        <v>91</v>
      </c>
      <c r="AT195" s="232" t="s">
        <v>222</v>
      </c>
      <c r="AU195" s="232" t="s">
        <v>171</v>
      </c>
      <c r="AY195" s="18" t="s">
        <v>141</v>
      </c>
      <c r="BE195" s="233">
        <f>IF(N195="základní",J195,0)</f>
        <v>0</v>
      </c>
      <c r="BF195" s="233">
        <f>IF(N195="snížená",J195,0)</f>
        <v>0</v>
      </c>
      <c r="BG195" s="233">
        <f>IF(N195="zákl. přenesená",J195,0)</f>
        <v>0</v>
      </c>
      <c r="BH195" s="233">
        <f>IF(N195="sníž. přenesená",J195,0)</f>
        <v>0</v>
      </c>
      <c r="BI195" s="233">
        <f>IF(N195="nulová",J195,0)</f>
        <v>0</v>
      </c>
      <c r="BJ195" s="18" t="s">
        <v>89</v>
      </c>
      <c r="BK195" s="233">
        <f>ROUND(I195*H195,2)</f>
        <v>0</v>
      </c>
      <c r="BL195" s="18" t="s">
        <v>89</v>
      </c>
      <c r="BM195" s="232" t="s">
        <v>277</v>
      </c>
    </row>
    <row r="196" s="2" customFormat="1" ht="24.15" customHeight="1">
      <c r="A196" s="39"/>
      <c r="B196" s="40"/>
      <c r="C196" s="267" t="s">
        <v>278</v>
      </c>
      <c r="D196" s="267" t="s">
        <v>222</v>
      </c>
      <c r="E196" s="268" t="s">
        <v>279</v>
      </c>
      <c r="F196" s="269" t="s">
        <v>280</v>
      </c>
      <c r="G196" s="270" t="s">
        <v>174</v>
      </c>
      <c r="H196" s="271">
        <v>3</v>
      </c>
      <c r="I196" s="272"/>
      <c r="J196" s="273">
        <f>ROUND(I196*H196,2)</f>
        <v>0</v>
      </c>
      <c r="K196" s="274"/>
      <c r="L196" s="275"/>
      <c r="M196" s="276" t="s">
        <v>1</v>
      </c>
      <c r="N196" s="277" t="s">
        <v>46</v>
      </c>
      <c r="O196" s="92"/>
      <c r="P196" s="230">
        <f>O196*H196</f>
        <v>0</v>
      </c>
      <c r="Q196" s="230">
        <v>0.0036</v>
      </c>
      <c r="R196" s="230">
        <f>Q196*H196</f>
        <v>0.0108</v>
      </c>
      <c r="S196" s="230">
        <v>0</v>
      </c>
      <c r="T196" s="231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2" t="s">
        <v>91</v>
      </c>
      <c r="AT196" s="232" t="s">
        <v>222</v>
      </c>
      <c r="AU196" s="232" t="s">
        <v>171</v>
      </c>
      <c r="AY196" s="18" t="s">
        <v>141</v>
      </c>
      <c r="BE196" s="233">
        <f>IF(N196="základní",J196,0)</f>
        <v>0</v>
      </c>
      <c r="BF196" s="233">
        <f>IF(N196="snížená",J196,0)</f>
        <v>0</v>
      </c>
      <c r="BG196" s="233">
        <f>IF(N196="zákl. přenesená",J196,0)</f>
        <v>0</v>
      </c>
      <c r="BH196" s="233">
        <f>IF(N196="sníž. přenesená",J196,0)</f>
        <v>0</v>
      </c>
      <c r="BI196" s="233">
        <f>IF(N196="nulová",J196,0)</f>
        <v>0</v>
      </c>
      <c r="BJ196" s="18" t="s">
        <v>89</v>
      </c>
      <c r="BK196" s="233">
        <f>ROUND(I196*H196,2)</f>
        <v>0</v>
      </c>
      <c r="BL196" s="18" t="s">
        <v>89</v>
      </c>
      <c r="BM196" s="232" t="s">
        <v>281</v>
      </c>
    </row>
    <row r="197" s="2" customFormat="1" ht="16.5" customHeight="1">
      <c r="A197" s="39"/>
      <c r="B197" s="40"/>
      <c r="C197" s="267" t="s">
        <v>282</v>
      </c>
      <c r="D197" s="267" t="s">
        <v>222</v>
      </c>
      <c r="E197" s="268" t="s">
        <v>283</v>
      </c>
      <c r="F197" s="269" t="s">
        <v>284</v>
      </c>
      <c r="G197" s="270" t="s">
        <v>174</v>
      </c>
      <c r="H197" s="271">
        <v>2</v>
      </c>
      <c r="I197" s="272"/>
      <c r="J197" s="273">
        <f>ROUND(I197*H197,2)</f>
        <v>0</v>
      </c>
      <c r="K197" s="274"/>
      <c r="L197" s="275"/>
      <c r="M197" s="276" t="s">
        <v>1</v>
      </c>
      <c r="N197" s="277" t="s">
        <v>46</v>
      </c>
      <c r="O197" s="92"/>
      <c r="P197" s="230">
        <f>O197*H197</f>
        <v>0</v>
      </c>
      <c r="Q197" s="230">
        <v>0.0028</v>
      </c>
      <c r="R197" s="230">
        <f>Q197*H197</f>
        <v>0.0056</v>
      </c>
      <c r="S197" s="230">
        <v>0</v>
      </c>
      <c r="T197" s="231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2" t="s">
        <v>91</v>
      </c>
      <c r="AT197" s="232" t="s">
        <v>222</v>
      </c>
      <c r="AU197" s="232" t="s">
        <v>171</v>
      </c>
      <c r="AY197" s="18" t="s">
        <v>141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8" t="s">
        <v>89</v>
      </c>
      <c r="BK197" s="233">
        <f>ROUND(I197*H197,2)</f>
        <v>0</v>
      </c>
      <c r="BL197" s="18" t="s">
        <v>89</v>
      </c>
      <c r="BM197" s="232" t="s">
        <v>285</v>
      </c>
    </row>
    <row r="198" s="2" customFormat="1" ht="24.15" customHeight="1">
      <c r="A198" s="39"/>
      <c r="B198" s="40"/>
      <c r="C198" s="267" t="s">
        <v>286</v>
      </c>
      <c r="D198" s="267" t="s">
        <v>222</v>
      </c>
      <c r="E198" s="268" t="s">
        <v>287</v>
      </c>
      <c r="F198" s="269" t="s">
        <v>288</v>
      </c>
      <c r="G198" s="270" t="s">
        <v>174</v>
      </c>
      <c r="H198" s="271">
        <v>2</v>
      </c>
      <c r="I198" s="272"/>
      <c r="J198" s="273">
        <f>ROUND(I198*H198,2)</f>
        <v>0</v>
      </c>
      <c r="K198" s="274"/>
      <c r="L198" s="275"/>
      <c r="M198" s="276" t="s">
        <v>1</v>
      </c>
      <c r="N198" s="277" t="s">
        <v>46</v>
      </c>
      <c r="O198" s="92"/>
      <c r="P198" s="230">
        <f>O198*H198</f>
        <v>0</v>
      </c>
      <c r="Q198" s="230">
        <v>0.0245</v>
      </c>
      <c r="R198" s="230">
        <f>Q198*H198</f>
        <v>0.049</v>
      </c>
      <c r="S198" s="230">
        <v>0</v>
      </c>
      <c r="T198" s="231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2" t="s">
        <v>91</v>
      </c>
      <c r="AT198" s="232" t="s">
        <v>222</v>
      </c>
      <c r="AU198" s="232" t="s">
        <v>171</v>
      </c>
      <c r="AY198" s="18" t="s">
        <v>141</v>
      </c>
      <c r="BE198" s="233">
        <f>IF(N198="základní",J198,0)</f>
        <v>0</v>
      </c>
      <c r="BF198" s="233">
        <f>IF(N198="snížená",J198,0)</f>
        <v>0</v>
      </c>
      <c r="BG198" s="233">
        <f>IF(N198="zákl. přenesená",J198,0)</f>
        <v>0</v>
      </c>
      <c r="BH198" s="233">
        <f>IF(N198="sníž. přenesená",J198,0)</f>
        <v>0</v>
      </c>
      <c r="BI198" s="233">
        <f>IF(N198="nulová",J198,0)</f>
        <v>0</v>
      </c>
      <c r="BJ198" s="18" t="s">
        <v>89</v>
      </c>
      <c r="BK198" s="233">
        <f>ROUND(I198*H198,2)</f>
        <v>0</v>
      </c>
      <c r="BL198" s="18" t="s">
        <v>89</v>
      </c>
      <c r="BM198" s="232" t="s">
        <v>289</v>
      </c>
    </row>
    <row r="199" s="2" customFormat="1" ht="21.75" customHeight="1">
      <c r="A199" s="39"/>
      <c r="B199" s="40"/>
      <c r="C199" s="267" t="s">
        <v>290</v>
      </c>
      <c r="D199" s="267" t="s">
        <v>222</v>
      </c>
      <c r="E199" s="268" t="s">
        <v>291</v>
      </c>
      <c r="F199" s="269" t="s">
        <v>292</v>
      </c>
      <c r="G199" s="270" t="s">
        <v>174</v>
      </c>
      <c r="H199" s="271">
        <v>3</v>
      </c>
      <c r="I199" s="272"/>
      <c r="J199" s="273">
        <f>ROUND(I199*H199,2)</f>
        <v>0</v>
      </c>
      <c r="K199" s="274"/>
      <c r="L199" s="275"/>
      <c r="M199" s="276" t="s">
        <v>1</v>
      </c>
      <c r="N199" s="277" t="s">
        <v>46</v>
      </c>
      <c r="O199" s="92"/>
      <c r="P199" s="230">
        <f>O199*H199</f>
        <v>0</v>
      </c>
      <c r="Q199" s="230">
        <v>0.026</v>
      </c>
      <c r="R199" s="230">
        <f>Q199*H199</f>
        <v>0.078</v>
      </c>
      <c r="S199" s="230">
        <v>0</v>
      </c>
      <c r="T199" s="231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2" t="s">
        <v>91</v>
      </c>
      <c r="AT199" s="232" t="s">
        <v>222</v>
      </c>
      <c r="AU199" s="232" t="s">
        <v>171</v>
      </c>
      <c r="AY199" s="18" t="s">
        <v>141</v>
      </c>
      <c r="BE199" s="233">
        <f>IF(N199="základní",J199,0)</f>
        <v>0</v>
      </c>
      <c r="BF199" s="233">
        <f>IF(N199="snížená",J199,0)</f>
        <v>0</v>
      </c>
      <c r="BG199" s="233">
        <f>IF(N199="zákl. přenesená",J199,0)</f>
        <v>0</v>
      </c>
      <c r="BH199" s="233">
        <f>IF(N199="sníž. přenesená",J199,0)</f>
        <v>0</v>
      </c>
      <c r="BI199" s="233">
        <f>IF(N199="nulová",J199,0)</f>
        <v>0</v>
      </c>
      <c r="BJ199" s="18" t="s">
        <v>89</v>
      </c>
      <c r="BK199" s="233">
        <f>ROUND(I199*H199,2)</f>
        <v>0</v>
      </c>
      <c r="BL199" s="18" t="s">
        <v>89</v>
      </c>
      <c r="BM199" s="232" t="s">
        <v>293</v>
      </c>
    </row>
    <row r="200" s="2" customFormat="1" ht="24.15" customHeight="1">
      <c r="A200" s="39"/>
      <c r="B200" s="40"/>
      <c r="C200" s="220" t="s">
        <v>294</v>
      </c>
      <c r="D200" s="220" t="s">
        <v>144</v>
      </c>
      <c r="E200" s="221" t="s">
        <v>295</v>
      </c>
      <c r="F200" s="222" t="s">
        <v>296</v>
      </c>
      <c r="G200" s="223" t="s">
        <v>174</v>
      </c>
      <c r="H200" s="224">
        <v>2</v>
      </c>
      <c r="I200" s="225"/>
      <c r="J200" s="226">
        <f>ROUND(I200*H200,2)</f>
        <v>0</v>
      </c>
      <c r="K200" s="227"/>
      <c r="L200" s="45"/>
      <c r="M200" s="228" t="s">
        <v>1</v>
      </c>
      <c r="N200" s="229" t="s">
        <v>46</v>
      </c>
      <c r="O200" s="92"/>
      <c r="P200" s="230">
        <f>O200*H200</f>
        <v>0</v>
      </c>
      <c r="Q200" s="230">
        <v>0.00165</v>
      </c>
      <c r="R200" s="230">
        <f>Q200*H200</f>
        <v>0.0033</v>
      </c>
      <c r="S200" s="230">
        <v>0</v>
      </c>
      <c r="T200" s="231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2" t="s">
        <v>89</v>
      </c>
      <c r="AT200" s="232" t="s">
        <v>144</v>
      </c>
      <c r="AU200" s="232" t="s">
        <v>171</v>
      </c>
      <c r="AY200" s="18" t="s">
        <v>141</v>
      </c>
      <c r="BE200" s="233">
        <f>IF(N200="základní",J200,0)</f>
        <v>0</v>
      </c>
      <c r="BF200" s="233">
        <f>IF(N200="snížená",J200,0)</f>
        <v>0</v>
      </c>
      <c r="BG200" s="233">
        <f>IF(N200="zákl. přenesená",J200,0)</f>
        <v>0</v>
      </c>
      <c r="BH200" s="233">
        <f>IF(N200="sníž. přenesená",J200,0)</f>
        <v>0</v>
      </c>
      <c r="BI200" s="233">
        <f>IF(N200="nulová",J200,0)</f>
        <v>0</v>
      </c>
      <c r="BJ200" s="18" t="s">
        <v>89</v>
      </c>
      <c r="BK200" s="233">
        <f>ROUND(I200*H200,2)</f>
        <v>0</v>
      </c>
      <c r="BL200" s="18" t="s">
        <v>89</v>
      </c>
      <c r="BM200" s="232" t="s">
        <v>297</v>
      </c>
    </row>
    <row r="201" s="2" customFormat="1" ht="24.15" customHeight="1">
      <c r="A201" s="39"/>
      <c r="B201" s="40"/>
      <c r="C201" s="220" t="s">
        <v>298</v>
      </c>
      <c r="D201" s="220" t="s">
        <v>144</v>
      </c>
      <c r="E201" s="221" t="s">
        <v>299</v>
      </c>
      <c r="F201" s="222" t="s">
        <v>300</v>
      </c>
      <c r="G201" s="223" t="s">
        <v>174</v>
      </c>
      <c r="H201" s="224">
        <v>3</v>
      </c>
      <c r="I201" s="225"/>
      <c r="J201" s="226">
        <f>ROUND(I201*H201,2)</f>
        <v>0</v>
      </c>
      <c r="K201" s="227"/>
      <c r="L201" s="45"/>
      <c r="M201" s="228" t="s">
        <v>1</v>
      </c>
      <c r="N201" s="229" t="s">
        <v>46</v>
      </c>
      <c r="O201" s="92"/>
      <c r="P201" s="230">
        <f>O201*H201</f>
        <v>0</v>
      </c>
      <c r="Q201" s="230">
        <v>0.00281</v>
      </c>
      <c r="R201" s="230">
        <f>Q201*H201</f>
        <v>0.00843</v>
      </c>
      <c r="S201" s="230">
        <v>0</v>
      </c>
      <c r="T201" s="231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2" t="s">
        <v>89</v>
      </c>
      <c r="AT201" s="232" t="s">
        <v>144</v>
      </c>
      <c r="AU201" s="232" t="s">
        <v>171</v>
      </c>
      <c r="AY201" s="18" t="s">
        <v>141</v>
      </c>
      <c r="BE201" s="233">
        <f>IF(N201="základní",J201,0)</f>
        <v>0</v>
      </c>
      <c r="BF201" s="233">
        <f>IF(N201="snížená",J201,0)</f>
        <v>0</v>
      </c>
      <c r="BG201" s="233">
        <f>IF(N201="zákl. přenesená",J201,0)</f>
        <v>0</v>
      </c>
      <c r="BH201" s="233">
        <f>IF(N201="sníž. přenesená",J201,0)</f>
        <v>0</v>
      </c>
      <c r="BI201" s="233">
        <f>IF(N201="nulová",J201,0)</f>
        <v>0</v>
      </c>
      <c r="BJ201" s="18" t="s">
        <v>89</v>
      </c>
      <c r="BK201" s="233">
        <f>ROUND(I201*H201,2)</f>
        <v>0</v>
      </c>
      <c r="BL201" s="18" t="s">
        <v>89</v>
      </c>
      <c r="BM201" s="232" t="s">
        <v>301</v>
      </c>
    </row>
    <row r="202" s="13" customFormat="1">
      <c r="A202" s="13"/>
      <c r="B202" s="234"/>
      <c r="C202" s="235"/>
      <c r="D202" s="236" t="s">
        <v>154</v>
      </c>
      <c r="E202" s="237" t="s">
        <v>1</v>
      </c>
      <c r="F202" s="238" t="s">
        <v>302</v>
      </c>
      <c r="G202" s="235"/>
      <c r="H202" s="237" t="s">
        <v>1</v>
      </c>
      <c r="I202" s="239"/>
      <c r="J202" s="235"/>
      <c r="K202" s="235"/>
      <c r="L202" s="240"/>
      <c r="M202" s="241"/>
      <c r="N202" s="242"/>
      <c r="O202" s="242"/>
      <c r="P202" s="242"/>
      <c r="Q202" s="242"/>
      <c r="R202" s="242"/>
      <c r="S202" s="242"/>
      <c r="T202" s="24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4" t="s">
        <v>154</v>
      </c>
      <c r="AU202" s="244" t="s">
        <v>171</v>
      </c>
      <c r="AV202" s="13" t="s">
        <v>89</v>
      </c>
      <c r="AW202" s="13" t="s">
        <v>34</v>
      </c>
      <c r="AX202" s="13" t="s">
        <v>81</v>
      </c>
      <c r="AY202" s="244" t="s">
        <v>141</v>
      </c>
    </row>
    <row r="203" s="14" customFormat="1">
      <c r="A203" s="14"/>
      <c r="B203" s="245"/>
      <c r="C203" s="246"/>
      <c r="D203" s="236" t="s">
        <v>154</v>
      </c>
      <c r="E203" s="247" t="s">
        <v>1</v>
      </c>
      <c r="F203" s="248" t="s">
        <v>171</v>
      </c>
      <c r="G203" s="246"/>
      <c r="H203" s="249">
        <v>3</v>
      </c>
      <c r="I203" s="250"/>
      <c r="J203" s="246"/>
      <c r="K203" s="246"/>
      <c r="L203" s="251"/>
      <c r="M203" s="252"/>
      <c r="N203" s="253"/>
      <c r="O203" s="253"/>
      <c r="P203" s="253"/>
      <c r="Q203" s="253"/>
      <c r="R203" s="253"/>
      <c r="S203" s="253"/>
      <c r="T203" s="25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5" t="s">
        <v>154</v>
      </c>
      <c r="AU203" s="255" t="s">
        <v>171</v>
      </c>
      <c r="AV203" s="14" t="s">
        <v>91</v>
      </c>
      <c r="AW203" s="14" t="s">
        <v>34</v>
      </c>
      <c r="AX203" s="14" t="s">
        <v>89</v>
      </c>
      <c r="AY203" s="255" t="s">
        <v>141</v>
      </c>
    </row>
    <row r="204" s="2" customFormat="1" ht="16.5" customHeight="1">
      <c r="A204" s="39"/>
      <c r="B204" s="40"/>
      <c r="C204" s="220" t="s">
        <v>303</v>
      </c>
      <c r="D204" s="220" t="s">
        <v>144</v>
      </c>
      <c r="E204" s="221" t="s">
        <v>304</v>
      </c>
      <c r="F204" s="222" t="s">
        <v>305</v>
      </c>
      <c r="G204" s="223" t="s">
        <v>174</v>
      </c>
      <c r="H204" s="224">
        <v>2</v>
      </c>
      <c r="I204" s="225"/>
      <c r="J204" s="226">
        <f>ROUND(I204*H204,2)</f>
        <v>0</v>
      </c>
      <c r="K204" s="227"/>
      <c r="L204" s="45"/>
      <c r="M204" s="228" t="s">
        <v>1</v>
      </c>
      <c r="N204" s="229" t="s">
        <v>46</v>
      </c>
      <c r="O204" s="92"/>
      <c r="P204" s="230">
        <f>O204*H204</f>
        <v>0</v>
      </c>
      <c r="Q204" s="230">
        <v>0.00283</v>
      </c>
      <c r="R204" s="230">
        <f>Q204*H204</f>
        <v>0.00566</v>
      </c>
      <c r="S204" s="230">
        <v>0</v>
      </c>
      <c r="T204" s="231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32" t="s">
        <v>89</v>
      </c>
      <c r="AT204" s="232" t="s">
        <v>144</v>
      </c>
      <c r="AU204" s="232" t="s">
        <v>171</v>
      </c>
      <c r="AY204" s="18" t="s">
        <v>141</v>
      </c>
      <c r="BE204" s="233">
        <f>IF(N204="základní",J204,0)</f>
        <v>0</v>
      </c>
      <c r="BF204" s="233">
        <f>IF(N204="snížená",J204,0)</f>
        <v>0</v>
      </c>
      <c r="BG204" s="233">
        <f>IF(N204="zákl. přenesená",J204,0)</f>
        <v>0</v>
      </c>
      <c r="BH204" s="233">
        <f>IF(N204="sníž. přenesená",J204,0)</f>
        <v>0</v>
      </c>
      <c r="BI204" s="233">
        <f>IF(N204="nulová",J204,0)</f>
        <v>0</v>
      </c>
      <c r="BJ204" s="18" t="s">
        <v>89</v>
      </c>
      <c r="BK204" s="233">
        <f>ROUND(I204*H204,2)</f>
        <v>0</v>
      </c>
      <c r="BL204" s="18" t="s">
        <v>89</v>
      </c>
      <c r="BM204" s="232" t="s">
        <v>306</v>
      </c>
    </row>
    <row r="205" s="2" customFormat="1" ht="21.75" customHeight="1">
      <c r="A205" s="39"/>
      <c r="B205" s="40"/>
      <c r="C205" s="220" t="s">
        <v>307</v>
      </c>
      <c r="D205" s="220" t="s">
        <v>144</v>
      </c>
      <c r="E205" s="221" t="s">
        <v>308</v>
      </c>
      <c r="F205" s="222" t="s">
        <v>309</v>
      </c>
      <c r="G205" s="223" t="s">
        <v>174</v>
      </c>
      <c r="H205" s="224">
        <v>2</v>
      </c>
      <c r="I205" s="225"/>
      <c r="J205" s="226">
        <f>ROUND(I205*H205,2)</f>
        <v>0</v>
      </c>
      <c r="K205" s="227"/>
      <c r="L205" s="45"/>
      <c r="M205" s="228" t="s">
        <v>1</v>
      </c>
      <c r="N205" s="229" t="s">
        <v>46</v>
      </c>
      <c r="O205" s="92"/>
      <c r="P205" s="230">
        <f>O205*H205</f>
        <v>0</v>
      </c>
      <c r="Q205" s="230">
        <v>0</v>
      </c>
      <c r="R205" s="230">
        <f>Q205*H205</f>
        <v>0</v>
      </c>
      <c r="S205" s="230">
        <v>0</v>
      </c>
      <c r="T205" s="231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2" t="s">
        <v>89</v>
      </c>
      <c r="AT205" s="232" t="s">
        <v>144</v>
      </c>
      <c r="AU205" s="232" t="s">
        <v>171</v>
      </c>
      <c r="AY205" s="18" t="s">
        <v>141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8" t="s">
        <v>89</v>
      </c>
      <c r="BK205" s="233">
        <f>ROUND(I205*H205,2)</f>
        <v>0</v>
      </c>
      <c r="BL205" s="18" t="s">
        <v>89</v>
      </c>
      <c r="BM205" s="232" t="s">
        <v>310</v>
      </c>
    </row>
    <row r="206" s="2" customFormat="1" ht="24.15" customHeight="1">
      <c r="A206" s="39"/>
      <c r="B206" s="40"/>
      <c r="C206" s="220" t="s">
        <v>311</v>
      </c>
      <c r="D206" s="220" t="s">
        <v>144</v>
      </c>
      <c r="E206" s="221" t="s">
        <v>312</v>
      </c>
      <c r="F206" s="222" t="s">
        <v>313</v>
      </c>
      <c r="G206" s="223" t="s">
        <v>174</v>
      </c>
      <c r="H206" s="224">
        <v>5</v>
      </c>
      <c r="I206" s="225"/>
      <c r="J206" s="226">
        <f>ROUND(I206*H206,2)</f>
        <v>0</v>
      </c>
      <c r="K206" s="227"/>
      <c r="L206" s="45"/>
      <c r="M206" s="228" t="s">
        <v>1</v>
      </c>
      <c r="N206" s="229" t="s">
        <v>46</v>
      </c>
      <c r="O206" s="92"/>
      <c r="P206" s="230">
        <f>O206*H206</f>
        <v>0</v>
      </c>
      <c r="Q206" s="230">
        <v>0</v>
      </c>
      <c r="R206" s="230">
        <f>Q206*H206</f>
        <v>0</v>
      </c>
      <c r="S206" s="230">
        <v>0</v>
      </c>
      <c r="T206" s="231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2" t="s">
        <v>89</v>
      </c>
      <c r="AT206" s="232" t="s">
        <v>144</v>
      </c>
      <c r="AU206" s="232" t="s">
        <v>171</v>
      </c>
      <c r="AY206" s="18" t="s">
        <v>141</v>
      </c>
      <c r="BE206" s="233">
        <f>IF(N206="základní",J206,0)</f>
        <v>0</v>
      </c>
      <c r="BF206" s="233">
        <f>IF(N206="snížená",J206,0)</f>
        <v>0</v>
      </c>
      <c r="BG206" s="233">
        <f>IF(N206="zákl. přenesená",J206,0)</f>
        <v>0</v>
      </c>
      <c r="BH206" s="233">
        <f>IF(N206="sníž. přenesená",J206,0)</f>
        <v>0</v>
      </c>
      <c r="BI206" s="233">
        <f>IF(N206="nulová",J206,0)</f>
        <v>0</v>
      </c>
      <c r="BJ206" s="18" t="s">
        <v>89</v>
      </c>
      <c r="BK206" s="233">
        <f>ROUND(I206*H206,2)</f>
        <v>0</v>
      </c>
      <c r="BL206" s="18" t="s">
        <v>89</v>
      </c>
      <c r="BM206" s="232" t="s">
        <v>314</v>
      </c>
    </row>
    <row r="207" s="13" customFormat="1">
      <c r="A207" s="13"/>
      <c r="B207" s="234"/>
      <c r="C207" s="235"/>
      <c r="D207" s="236" t="s">
        <v>154</v>
      </c>
      <c r="E207" s="237" t="s">
        <v>1</v>
      </c>
      <c r="F207" s="238" t="s">
        <v>302</v>
      </c>
      <c r="G207" s="235"/>
      <c r="H207" s="237" t="s">
        <v>1</v>
      </c>
      <c r="I207" s="239"/>
      <c r="J207" s="235"/>
      <c r="K207" s="235"/>
      <c r="L207" s="240"/>
      <c r="M207" s="241"/>
      <c r="N207" s="242"/>
      <c r="O207" s="242"/>
      <c r="P207" s="242"/>
      <c r="Q207" s="242"/>
      <c r="R207" s="242"/>
      <c r="S207" s="242"/>
      <c r="T207" s="24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4" t="s">
        <v>154</v>
      </c>
      <c r="AU207" s="244" t="s">
        <v>171</v>
      </c>
      <c r="AV207" s="13" t="s">
        <v>89</v>
      </c>
      <c r="AW207" s="13" t="s">
        <v>34</v>
      </c>
      <c r="AX207" s="13" t="s">
        <v>81</v>
      </c>
      <c r="AY207" s="244" t="s">
        <v>141</v>
      </c>
    </row>
    <row r="208" s="14" customFormat="1">
      <c r="A208" s="14"/>
      <c r="B208" s="245"/>
      <c r="C208" s="246"/>
      <c r="D208" s="236" t="s">
        <v>154</v>
      </c>
      <c r="E208" s="247" t="s">
        <v>1</v>
      </c>
      <c r="F208" s="248" t="s">
        <v>171</v>
      </c>
      <c r="G208" s="246"/>
      <c r="H208" s="249">
        <v>3</v>
      </c>
      <c r="I208" s="250"/>
      <c r="J208" s="246"/>
      <c r="K208" s="246"/>
      <c r="L208" s="251"/>
      <c r="M208" s="252"/>
      <c r="N208" s="253"/>
      <c r="O208" s="253"/>
      <c r="P208" s="253"/>
      <c r="Q208" s="253"/>
      <c r="R208" s="253"/>
      <c r="S208" s="253"/>
      <c r="T208" s="25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5" t="s">
        <v>154</v>
      </c>
      <c r="AU208" s="255" t="s">
        <v>171</v>
      </c>
      <c r="AV208" s="14" t="s">
        <v>91</v>
      </c>
      <c r="AW208" s="14" t="s">
        <v>34</v>
      </c>
      <c r="AX208" s="14" t="s">
        <v>81</v>
      </c>
      <c r="AY208" s="255" t="s">
        <v>141</v>
      </c>
    </row>
    <row r="209" s="13" customFormat="1">
      <c r="A209" s="13"/>
      <c r="B209" s="234"/>
      <c r="C209" s="235"/>
      <c r="D209" s="236" t="s">
        <v>154</v>
      </c>
      <c r="E209" s="237" t="s">
        <v>1</v>
      </c>
      <c r="F209" s="238" t="s">
        <v>315</v>
      </c>
      <c r="G209" s="235"/>
      <c r="H209" s="237" t="s">
        <v>1</v>
      </c>
      <c r="I209" s="239"/>
      <c r="J209" s="235"/>
      <c r="K209" s="235"/>
      <c r="L209" s="240"/>
      <c r="M209" s="241"/>
      <c r="N209" s="242"/>
      <c r="O209" s="242"/>
      <c r="P209" s="242"/>
      <c r="Q209" s="242"/>
      <c r="R209" s="242"/>
      <c r="S209" s="242"/>
      <c r="T209" s="24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4" t="s">
        <v>154</v>
      </c>
      <c r="AU209" s="244" t="s">
        <v>171</v>
      </c>
      <c r="AV209" s="13" t="s">
        <v>89</v>
      </c>
      <c r="AW209" s="13" t="s">
        <v>34</v>
      </c>
      <c r="AX209" s="13" t="s">
        <v>81</v>
      </c>
      <c r="AY209" s="244" t="s">
        <v>141</v>
      </c>
    </row>
    <row r="210" s="14" customFormat="1">
      <c r="A210" s="14"/>
      <c r="B210" s="245"/>
      <c r="C210" s="246"/>
      <c r="D210" s="236" t="s">
        <v>154</v>
      </c>
      <c r="E210" s="247" t="s">
        <v>1</v>
      </c>
      <c r="F210" s="248" t="s">
        <v>91</v>
      </c>
      <c r="G210" s="246"/>
      <c r="H210" s="249">
        <v>2</v>
      </c>
      <c r="I210" s="250"/>
      <c r="J210" s="246"/>
      <c r="K210" s="246"/>
      <c r="L210" s="251"/>
      <c r="M210" s="252"/>
      <c r="N210" s="253"/>
      <c r="O210" s="253"/>
      <c r="P210" s="253"/>
      <c r="Q210" s="253"/>
      <c r="R210" s="253"/>
      <c r="S210" s="253"/>
      <c r="T210" s="25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55" t="s">
        <v>154</v>
      </c>
      <c r="AU210" s="255" t="s">
        <v>171</v>
      </c>
      <c r="AV210" s="14" t="s">
        <v>91</v>
      </c>
      <c r="AW210" s="14" t="s">
        <v>34</v>
      </c>
      <c r="AX210" s="14" t="s">
        <v>81</v>
      </c>
      <c r="AY210" s="255" t="s">
        <v>141</v>
      </c>
    </row>
    <row r="211" s="15" customFormat="1">
      <c r="A211" s="15"/>
      <c r="B211" s="256"/>
      <c r="C211" s="257"/>
      <c r="D211" s="236" t="s">
        <v>154</v>
      </c>
      <c r="E211" s="258" t="s">
        <v>1</v>
      </c>
      <c r="F211" s="259" t="s">
        <v>179</v>
      </c>
      <c r="G211" s="257"/>
      <c r="H211" s="260">
        <v>5</v>
      </c>
      <c r="I211" s="261"/>
      <c r="J211" s="257"/>
      <c r="K211" s="257"/>
      <c r="L211" s="262"/>
      <c r="M211" s="263"/>
      <c r="N211" s="264"/>
      <c r="O211" s="264"/>
      <c r="P211" s="264"/>
      <c r="Q211" s="264"/>
      <c r="R211" s="264"/>
      <c r="S211" s="264"/>
      <c r="T211" s="26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66" t="s">
        <v>154</v>
      </c>
      <c r="AU211" s="266" t="s">
        <v>171</v>
      </c>
      <c r="AV211" s="15" t="s">
        <v>148</v>
      </c>
      <c r="AW211" s="15" t="s">
        <v>34</v>
      </c>
      <c r="AX211" s="15" t="s">
        <v>89</v>
      </c>
      <c r="AY211" s="266" t="s">
        <v>141</v>
      </c>
    </row>
    <row r="212" s="2" customFormat="1" ht="16.5" customHeight="1">
      <c r="A212" s="39"/>
      <c r="B212" s="40"/>
      <c r="C212" s="220" t="s">
        <v>316</v>
      </c>
      <c r="D212" s="220" t="s">
        <v>144</v>
      </c>
      <c r="E212" s="221" t="s">
        <v>317</v>
      </c>
      <c r="F212" s="222" t="s">
        <v>318</v>
      </c>
      <c r="G212" s="223" t="s">
        <v>174</v>
      </c>
      <c r="H212" s="224">
        <v>7</v>
      </c>
      <c r="I212" s="225"/>
      <c r="J212" s="226">
        <f>ROUND(I212*H212,2)</f>
        <v>0</v>
      </c>
      <c r="K212" s="227"/>
      <c r="L212" s="45"/>
      <c r="M212" s="228" t="s">
        <v>1</v>
      </c>
      <c r="N212" s="229" t="s">
        <v>46</v>
      </c>
      <c r="O212" s="92"/>
      <c r="P212" s="230">
        <f>O212*H212</f>
        <v>0</v>
      </c>
      <c r="Q212" s="230">
        <v>0</v>
      </c>
      <c r="R212" s="230">
        <f>Q212*H212</f>
        <v>0</v>
      </c>
      <c r="S212" s="230">
        <v>0</v>
      </c>
      <c r="T212" s="231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2" t="s">
        <v>89</v>
      </c>
      <c r="AT212" s="232" t="s">
        <v>144</v>
      </c>
      <c r="AU212" s="232" t="s">
        <v>171</v>
      </c>
      <c r="AY212" s="18" t="s">
        <v>141</v>
      </c>
      <c r="BE212" s="233">
        <f>IF(N212="základní",J212,0)</f>
        <v>0</v>
      </c>
      <c r="BF212" s="233">
        <f>IF(N212="snížená",J212,0)</f>
        <v>0</v>
      </c>
      <c r="BG212" s="233">
        <f>IF(N212="zákl. přenesená",J212,0)</f>
        <v>0</v>
      </c>
      <c r="BH212" s="233">
        <f>IF(N212="sníž. přenesená",J212,0)</f>
        <v>0</v>
      </c>
      <c r="BI212" s="233">
        <f>IF(N212="nulová",J212,0)</f>
        <v>0</v>
      </c>
      <c r="BJ212" s="18" t="s">
        <v>89</v>
      </c>
      <c r="BK212" s="233">
        <f>ROUND(I212*H212,2)</f>
        <v>0</v>
      </c>
      <c r="BL212" s="18" t="s">
        <v>89</v>
      </c>
      <c r="BM212" s="232" t="s">
        <v>319</v>
      </c>
    </row>
    <row r="213" s="2" customFormat="1" ht="16.5" customHeight="1">
      <c r="A213" s="39"/>
      <c r="B213" s="40"/>
      <c r="C213" s="220" t="s">
        <v>320</v>
      </c>
      <c r="D213" s="220" t="s">
        <v>144</v>
      </c>
      <c r="E213" s="221" t="s">
        <v>321</v>
      </c>
      <c r="F213" s="222" t="s">
        <v>322</v>
      </c>
      <c r="G213" s="223" t="s">
        <v>174</v>
      </c>
      <c r="H213" s="224">
        <v>2</v>
      </c>
      <c r="I213" s="225"/>
      <c r="J213" s="226">
        <f>ROUND(I213*H213,2)</f>
        <v>0</v>
      </c>
      <c r="K213" s="227"/>
      <c r="L213" s="45"/>
      <c r="M213" s="228" t="s">
        <v>1</v>
      </c>
      <c r="N213" s="229" t="s">
        <v>46</v>
      </c>
      <c r="O213" s="92"/>
      <c r="P213" s="230">
        <f>O213*H213</f>
        <v>0</v>
      </c>
      <c r="Q213" s="230">
        <v>0</v>
      </c>
      <c r="R213" s="230">
        <f>Q213*H213</f>
        <v>0</v>
      </c>
      <c r="S213" s="230">
        <v>0</v>
      </c>
      <c r="T213" s="231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2" t="s">
        <v>89</v>
      </c>
      <c r="AT213" s="232" t="s">
        <v>144</v>
      </c>
      <c r="AU213" s="232" t="s">
        <v>171</v>
      </c>
      <c r="AY213" s="18" t="s">
        <v>141</v>
      </c>
      <c r="BE213" s="233">
        <f>IF(N213="základní",J213,0)</f>
        <v>0</v>
      </c>
      <c r="BF213" s="233">
        <f>IF(N213="snížená",J213,0)</f>
        <v>0</v>
      </c>
      <c r="BG213" s="233">
        <f>IF(N213="zákl. přenesená",J213,0)</f>
        <v>0</v>
      </c>
      <c r="BH213" s="233">
        <f>IF(N213="sníž. přenesená",J213,0)</f>
        <v>0</v>
      </c>
      <c r="BI213" s="233">
        <f>IF(N213="nulová",J213,0)</f>
        <v>0</v>
      </c>
      <c r="BJ213" s="18" t="s">
        <v>89</v>
      </c>
      <c r="BK213" s="233">
        <f>ROUND(I213*H213,2)</f>
        <v>0</v>
      </c>
      <c r="BL213" s="18" t="s">
        <v>89</v>
      </c>
      <c r="BM213" s="232" t="s">
        <v>323</v>
      </c>
    </row>
    <row r="214" s="2" customFormat="1" ht="16.5" customHeight="1">
      <c r="A214" s="39"/>
      <c r="B214" s="40"/>
      <c r="C214" s="220" t="s">
        <v>324</v>
      </c>
      <c r="D214" s="220" t="s">
        <v>144</v>
      </c>
      <c r="E214" s="221" t="s">
        <v>325</v>
      </c>
      <c r="F214" s="222" t="s">
        <v>326</v>
      </c>
      <c r="G214" s="223" t="s">
        <v>174</v>
      </c>
      <c r="H214" s="224">
        <v>3</v>
      </c>
      <c r="I214" s="225"/>
      <c r="J214" s="226">
        <f>ROUND(I214*H214,2)</f>
        <v>0</v>
      </c>
      <c r="K214" s="227"/>
      <c r="L214" s="45"/>
      <c r="M214" s="228" t="s">
        <v>1</v>
      </c>
      <c r="N214" s="229" t="s">
        <v>46</v>
      </c>
      <c r="O214" s="92"/>
      <c r="P214" s="230">
        <f>O214*H214</f>
        <v>0</v>
      </c>
      <c r="Q214" s="230">
        <v>0</v>
      </c>
      <c r="R214" s="230">
        <f>Q214*H214</f>
        <v>0</v>
      </c>
      <c r="S214" s="230">
        <v>0</v>
      </c>
      <c r="T214" s="231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32" t="s">
        <v>89</v>
      </c>
      <c r="AT214" s="232" t="s">
        <v>144</v>
      </c>
      <c r="AU214" s="232" t="s">
        <v>171</v>
      </c>
      <c r="AY214" s="18" t="s">
        <v>141</v>
      </c>
      <c r="BE214" s="233">
        <f>IF(N214="základní",J214,0)</f>
        <v>0</v>
      </c>
      <c r="BF214" s="233">
        <f>IF(N214="snížená",J214,0)</f>
        <v>0</v>
      </c>
      <c r="BG214" s="233">
        <f>IF(N214="zákl. přenesená",J214,0)</f>
        <v>0</v>
      </c>
      <c r="BH214" s="233">
        <f>IF(N214="sníž. přenesená",J214,0)</f>
        <v>0</v>
      </c>
      <c r="BI214" s="233">
        <f>IF(N214="nulová",J214,0)</f>
        <v>0</v>
      </c>
      <c r="BJ214" s="18" t="s">
        <v>89</v>
      </c>
      <c r="BK214" s="233">
        <f>ROUND(I214*H214,2)</f>
        <v>0</v>
      </c>
      <c r="BL214" s="18" t="s">
        <v>89</v>
      </c>
      <c r="BM214" s="232" t="s">
        <v>327</v>
      </c>
    </row>
    <row r="215" s="2" customFormat="1" ht="21.75" customHeight="1">
      <c r="A215" s="39"/>
      <c r="B215" s="40"/>
      <c r="C215" s="220" t="s">
        <v>328</v>
      </c>
      <c r="D215" s="220" t="s">
        <v>144</v>
      </c>
      <c r="E215" s="221" t="s">
        <v>329</v>
      </c>
      <c r="F215" s="222" t="s">
        <v>330</v>
      </c>
      <c r="G215" s="223" t="s">
        <v>174</v>
      </c>
      <c r="H215" s="224">
        <v>2</v>
      </c>
      <c r="I215" s="225"/>
      <c r="J215" s="226">
        <f>ROUND(I215*H215,2)</f>
        <v>0</v>
      </c>
      <c r="K215" s="227"/>
      <c r="L215" s="45"/>
      <c r="M215" s="228" t="s">
        <v>1</v>
      </c>
      <c r="N215" s="229" t="s">
        <v>46</v>
      </c>
      <c r="O215" s="92"/>
      <c r="P215" s="230">
        <f>O215*H215</f>
        <v>0</v>
      </c>
      <c r="Q215" s="230">
        <v>0</v>
      </c>
      <c r="R215" s="230">
        <f>Q215*H215</f>
        <v>0</v>
      </c>
      <c r="S215" s="230">
        <v>0</v>
      </c>
      <c r="T215" s="231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2" t="s">
        <v>89</v>
      </c>
      <c r="AT215" s="232" t="s">
        <v>144</v>
      </c>
      <c r="AU215" s="232" t="s">
        <v>171</v>
      </c>
      <c r="AY215" s="18" t="s">
        <v>141</v>
      </c>
      <c r="BE215" s="233">
        <f>IF(N215="základní",J215,0)</f>
        <v>0</v>
      </c>
      <c r="BF215" s="233">
        <f>IF(N215="snížená",J215,0)</f>
        <v>0</v>
      </c>
      <c r="BG215" s="233">
        <f>IF(N215="zákl. přenesená",J215,0)</f>
        <v>0</v>
      </c>
      <c r="BH215" s="233">
        <f>IF(N215="sníž. přenesená",J215,0)</f>
        <v>0</v>
      </c>
      <c r="BI215" s="233">
        <f>IF(N215="nulová",J215,0)</f>
        <v>0</v>
      </c>
      <c r="BJ215" s="18" t="s">
        <v>89</v>
      </c>
      <c r="BK215" s="233">
        <f>ROUND(I215*H215,2)</f>
        <v>0</v>
      </c>
      <c r="BL215" s="18" t="s">
        <v>89</v>
      </c>
      <c r="BM215" s="232" t="s">
        <v>331</v>
      </c>
    </row>
    <row r="216" s="12" customFormat="1" ht="20.88" customHeight="1">
      <c r="A216" s="12"/>
      <c r="B216" s="204"/>
      <c r="C216" s="205"/>
      <c r="D216" s="206" t="s">
        <v>80</v>
      </c>
      <c r="E216" s="218" t="s">
        <v>332</v>
      </c>
      <c r="F216" s="218" t="s">
        <v>333</v>
      </c>
      <c r="G216" s="205"/>
      <c r="H216" s="205"/>
      <c r="I216" s="208"/>
      <c r="J216" s="219">
        <f>BK216</f>
        <v>0</v>
      </c>
      <c r="K216" s="205"/>
      <c r="L216" s="210"/>
      <c r="M216" s="211"/>
      <c r="N216" s="212"/>
      <c r="O216" s="212"/>
      <c r="P216" s="213">
        <f>SUM(P217:P375)</f>
        <v>0</v>
      </c>
      <c r="Q216" s="212"/>
      <c r="R216" s="213">
        <f>SUM(R217:R375)</f>
        <v>0.21297</v>
      </c>
      <c r="S216" s="212"/>
      <c r="T216" s="214">
        <f>SUM(T217:T375)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5" t="s">
        <v>89</v>
      </c>
      <c r="AT216" s="216" t="s">
        <v>80</v>
      </c>
      <c r="AU216" s="216" t="s">
        <v>91</v>
      </c>
      <c r="AY216" s="215" t="s">
        <v>141</v>
      </c>
      <c r="BK216" s="217">
        <f>SUM(BK217:BK375)</f>
        <v>0</v>
      </c>
    </row>
    <row r="217" s="2" customFormat="1" ht="16.5" customHeight="1">
      <c r="A217" s="39"/>
      <c r="B217" s="40"/>
      <c r="C217" s="267" t="s">
        <v>334</v>
      </c>
      <c r="D217" s="267" t="s">
        <v>222</v>
      </c>
      <c r="E217" s="268" t="s">
        <v>335</v>
      </c>
      <c r="F217" s="269" t="s">
        <v>336</v>
      </c>
      <c r="G217" s="270" t="s">
        <v>237</v>
      </c>
      <c r="H217" s="271">
        <v>2</v>
      </c>
      <c r="I217" s="272"/>
      <c r="J217" s="273">
        <f>ROUND(I217*H217,2)</f>
        <v>0</v>
      </c>
      <c r="K217" s="274"/>
      <c r="L217" s="275"/>
      <c r="M217" s="276" t="s">
        <v>1</v>
      </c>
      <c r="N217" s="277" t="s">
        <v>46</v>
      </c>
      <c r="O217" s="92"/>
      <c r="P217" s="230">
        <f>O217*H217</f>
        <v>0</v>
      </c>
      <c r="Q217" s="230">
        <v>0.009</v>
      </c>
      <c r="R217" s="230">
        <f>Q217*H217</f>
        <v>0.017999999999999998</v>
      </c>
      <c r="S217" s="230">
        <v>0</v>
      </c>
      <c r="T217" s="231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2" t="s">
        <v>204</v>
      </c>
      <c r="AT217" s="232" t="s">
        <v>222</v>
      </c>
      <c r="AU217" s="232" t="s">
        <v>171</v>
      </c>
      <c r="AY217" s="18" t="s">
        <v>141</v>
      </c>
      <c r="BE217" s="233">
        <f>IF(N217="základní",J217,0)</f>
        <v>0</v>
      </c>
      <c r="BF217" s="233">
        <f>IF(N217="snížená",J217,0)</f>
        <v>0</v>
      </c>
      <c r="BG217" s="233">
        <f>IF(N217="zákl. přenesená",J217,0)</f>
        <v>0</v>
      </c>
      <c r="BH217" s="233">
        <f>IF(N217="sníž. přenesená",J217,0)</f>
        <v>0</v>
      </c>
      <c r="BI217" s="233">
        <f>IF(N217="nulová",J217,0)</f>
        <v>0</v>
      </c>
      <c r="BJ217" s="18" t="s">
        <v>89</v>
      </c>
      <c r="BK217" s="233">
        <f>ROUND(I217*H217,2)</f>
        <v>0</v>
      </c>
      <c r="BL217" s="18" t="s">
        <v>148</v>
      </c>
      <c r="BM217" s="232" t="s">
        <v>337</v>
      </c>
    </row>
    <row r="218" s="13" customFormat="1">
      <c r="A218" s="13"/>
      <c r="B218" s="234"/>
      <c r="C218" s="235"/>
      <c r="D218" s="236" t="s">
        <v>154</v>
      </c>
      <c r="E218" s="237" t="s">
        <v>1</v>
      </c>
      <c r="F218" s="238" t="s">
        <v>338</v>
      </c>
      <c r="G218" s="235"/>
      <c r="H218" s="237" t="s">
        <v>1</v>
      </c>
      <c r="I218" s="239"/>
      <c r="J218" s="235"/>
      <c r="K218" s="235"/>
      <c r="L218" s="240"/>
      <c r="M218" s="241"/>
      <c r="N218" s="242"/>
      <c r="O218" s="242"/>
      <c r="P218" s="242"/>
      <c r="Q218" s="242"/>
      <c r="R218" s="242"/>
      <c r="S218" s="242"/>
      <c r="T218" s="24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4" t="s">
        <v>154</v>
      </c>
      <c r="AU218" s="244" t="s">
        <v>171</v>
      </c>
      <c r="AV218" s="13" t="s">
        <v>89</v>
      </c>
      <c r="AW218" s="13" t="s">
        <v>34</v>
      </c>
      <c r="AX218" s="13" t="s">
        <v>81</v>
      </c>
      <c r="AY218" s="244" t="s">
        <v>141</v>
      </c>
    </row>
    <row r="219" s="14" customFormat="1">
      <c r="A219" s="14"/>
      <c r="B219" s="245"/>
      <c r="C219" s="246"/>
      <c r="D219" s="236" t="s">
        <v>154</v>
      </c>
      <c r="E219" s="247" t="s">
        <v>1</v>
      </c>
      <c r="F219" s="248" t="s">
        <v>339</v>
      </c>
      <c r="G219" s="246"/>
      <c r="H219" s="249">
        <v>1</v>
      </c>
      <c r="I219" s="250"/>
      <c r="J219" s="246"/>
      <c r="K219" s="246"/>
      <c r="L219" s="251"/>
      <c r="M219" s="252"/>
      <c r="N219" s="253"/>
      <c r="O219" s="253"/>
      <c r="P219" s="253"/>
      <c r="Q219" s="253"/>
      <c r="R219" s="253"/>
      <c r="S219" s="253"/>
      <c r="T219" s="25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5" t="s">
        <v>154</v>
      </c>
      <c r="AU219" s="255" t="s">
        <v>171</v>
      </c>
      <c r="AV219" s="14" t="s">
        <v>91</v>
      </c>
      <c r="AW219" s="14" t="s">
        <v>34</v>
      </c>
      <c r="AX219" s="14" t="s">
        <v>81</v>
      </c>
      <c r="AY219" s="255" t="s">
        <v>141</v>
      </c>
    </row>
    <row r="220" s="13" customFormat="1">
      <c r="A220" s="13"/>
      <c r="B220" s="234"/>
      <c r="C220" s="235"/>
      <c r="D220" s="236" t="s">
        <v>154</v>
      </c>
      <c r="E220" s="237" t="s">
        <v>1</v>
      </c>
      <c r="F220" s="238" t="s">
        <v>340</v>
      </c>
      <c r="G220" s="235"/>
      <c r="H220" s="237" t="s">
        <v>1</v>
      </c>
      <c r="I220" s="239"/>
      <c r="J220" s="235"/>
      <c r="K220" s="235"/>
      <c r="L220" s="240"/>
      <c r="M220" s="241"/>
      <c r="N220" s="242"/>
      <c r="O220" s="242"/>
      <c r="P220" s="242"/>
      <c r="Q220" s="242"/>
      <c r="R220" s="242"/>
      <c r="S220" s="242"/>
      <c r="T220" s="24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4" t="s">
        <v>154</v>
      </c>
      <c r="AU220" s="244" t="s">
        <v>171</v>
      </c>
      <c r="AV220" s="13" t="s">
        <v>89</v>
      </c>
      <c r="AW220" s="13" t="s">
        <v>34</v>
      </c>
      <c r="AX220" s="13" t="s">
        <v>81</v>
      </c>
      <c r="AY220" s="244" t="s">
        <v>141</v>
      </c>
    </row>
    <row r="221" s="14" customFormat="1">
      <c r="A221" s="14"/>
      <c r="B221" s="245"/>
      <c r="C221" s="246"/>
      <c r="D221" s="236" t="s">
        <v>154</v>
      </c>
      <c r="E221" s="247" t="s">
        <v>1</v>
      </c>
      <c r="F221" s="248" t="s">
        <v>341</v>
      </c>
      <c r="G221" s="246"/>
      <c r="H221" s="249">
        <v>1</v>
      </c>
      <c r="I221" s="250"/>
      <c r="J221" s="246"/>
      <c r="K221" s="246"/>
      <c r="L221" s="251"/>
      <c r="M221" s="252"/>
      <c r="N221" s="253"/>
      <c r="O221" s="253"/>
      <c r="P221" s="253"/>
      <c r="Q221" s="253"/>
      <c r="R221" s="253"/>
      <c r="S221" s="253"/>
      <c r="T221" s="25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5" t="s">
        <v>154</v>
      </c>
      <c r="AU221" s="255" t="s">
        <v>171</v>
      </c>
      <c r="AV221" s="14" t="s">
        <v>91</v>
      </c>
      <c r="AW221" s="14" t="s">
        <v>34</v>
      </c>
      <c r="AX221" s="14" t="s">
        <v>81</v>
      </c>
      <c r="AY221" s="255" t="s">
        <v>141</v>
      </c>
    </row>
    <row r="222" s="15" customFormat="1">
      <c r="A222" s="15"/>
      <c r="B222" s="256"/>
      <c r="C222" s="257"/>
      <c r="D222" s="236" t="s">
        <v>154</v>
      </c>
      <c r="E222" s="258" t="s">
        <v>1</v>
      </c>
      <c r="F222" s="259" t="s">
        <v>179</v>
      </c>
      <c r="G222" s="257"/>
      <c r="H222" s="260">
        <v>2</v>
      </c>
      <c r="I222" s="261"/>
      <c r="J222" s="257"/>
      <c r="K222" s="257"/>
      <c r="L222" s="262"/>
      <c r="M222" s="263"/>
      <c r="N222" s="264"/>
      <c r="O222" s="264"/>
      <c r="P222" s="264"/>
      <c r="Q222" s="264"/>
      <c r="R222" s="264"/>
      <c r="S222" s="264"/>
      <c r="T222" s="26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66" t="s">
        <v>154</v>
      </c>
      <c r="AU222" s="266" t="s">
        <v>171</v>
      </c>
      <c r="AV222" s="15" t="s">
        <v>148</v>
      </c>
      <c r="AW222" s="15" t="s">
        <v>34</v>
      </c>
      <c r="AX222" s="15" t="s">
        <v>89</v>
      </c>
      <c r="AY222" s="266" t="s">
        <v>141</v>
      </c>
    </row>
    <row r="223" s="2" customFormat="1" ht="16.5" customHeight="1">
      <c r="A223" s="39"/>
      <c r="B223" s="40"/>
      <c r="C223" s="267" t="s">
        <v>342</v>
      </c>
      <c r="D223" s="267" t="s">
        <v>222</v>
      </c>
      <c r="E223" s="268" t="s">
        <v>343</v>
      </c>
      <c r="F223" s="269" t="s">
        <v>344</v>
      </c>
      <c r="G223" s="270" t="s">
        <v>237</v>
      </c>
      <c r="H223" s="271">
        <v>6</v>
      </c>
      <c r="I223" s="272"/>
      <c r="J223" s="273">
        <f>ROUND(I223*H223,2)</f>
        <v>0</v>
      </c>
      <c r="K223" s="274"/>
      <c r="L223" s="275"/>
      <c r="M223" s="276" t="s">
        <v>1</v>
      </c>
      <c r="N223" s="277" t="s">
        <v>46</v>
      </c>
      <c r="O223" s="92"/>
      <c r="P223" s="230">
        <f>O223*H223</f>
        <v>0</v>
      </c>
      <c r="Q223" s="230">
        <v>0.01</v>
      </c>
      <c r="R223" s="230">
        <f>Q223*H223</f>
        <v>0.06</v>
      </c>
      <c r="S223" s="230">
        <v>0</v>
      </c>
      <c r="T223" s="231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32" t="s">
        <v>204</v>
      </c>
      <c r="AT223" s="232" t="s">
        <v>222</v>
      </c>
      <c r="AU223" s="232" t="s">
        <v>171</v>
      </c>
      <c r="AY223" s="18" t="s">
        <v>141</v>
      </c>
      <c r="BE223" s="233">
        <f>IF(N223="základní",J223,0)</f>
        <v>0</v>
      </c>
      <c r="BF223" s="233">
        <f>IF(N223="snížená",J223,0)</f>
        <v>0</v>
      </c>
      <c r="BG223" s="233">
        <f>IF(N223="zákl. přenesená",J223,0)</f>
        <v>0</v>
      </c>
      <c r="BH223" s="233">
        <f>IF(N223="sníž. přenesená",J223,0)</f>
        <v>0</v>
      </c>
      <c r="BI223" s="233">
        <f>IF(N223="nulová",J223,0)</f>
        <v>0</v>
      </c>
      <c r="BJ223" s="18" t="s">
        <v>89</v>
      </c>
      <c r="BK223" s="233">
        <f>ROUND(I223*H223,2)</f>
        <v>0</v>
      </c>
      <c r="BL223" s="18" t="s">
        <v>148</v>
      </c>
      <c r="BM223" s="232" t="s">
        <v>345</v>
      </c>
    </row>
    <row r="224" s="13" customFormat="1">
      <c r="A224" s="13"/>
      <c r="B224" s="234"/>
      <c r="C224" s="235"/>
      <c r="D224" s="236" t="s">
        <v>154</v>
      </c>
      <c r="E224" s="237" t="s">
        <v>1</v>
      </c>
      <c r="F224" s="238" t="s">
        <v>346</v>
      </c>
      <c r="G224" s="235"/>
      <c r="H224" s="237" t="s">
        <v>1</v>
      </c>
      <c r="I224" s="239"/>
      <c r="J224" s="235"/>
      <c r="K224" s="235"/>
      <c r="L224" s="240"/>
      <c r="M224" s="241"/>
      <c r="N224" s="242"/>
      <c r="O224" s="242"/>
      <c r="P224" s="242"/>
      <c r="Q224" s="242"/>
      <c r="R224" s="242"/>
      <c r="S224" s="242"/>
      <c r="T224" s="24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4" t="s">
        <v>154</v>
      </c>
      <c r="AU224" s="244" t="s">
        <v>171</v>
      </c>
      <c r="AV224" s="13" t="s">
        <v>89</v>
      </c>
      <c r="AW224" s="13" t="s">
        <v>34</v>
      </c>
      <c r="AX224" s="13" t="s">
        <v>81</v>
      </c>
      <c r="AY224" s="244" t="s">
        <v>141</v>
      </c>
    </row>
    <row r="225" s="14" customFormat="1">
      <c r="A225" s="14"/>
      <c r="B225" s="245"/>
      <c r="C225" s="246"/>
      <c r="D225" s="236" t="s">
        <v>154</v>
      </c>
      <c r="E225" s="247" t="s">
        <v>1</v>
      </c>
      <c r="F225" s="248" t="s">
        <v>341</v>
      </c>
      <c r="G225" s="246"/>
      <c r="H225" s="249">
        <v>1</v>
      </c>
      <c r="I225" s="250"/>
      <c r="J225" s="246"/>
      <c r="K225" s="246"/>
      <c r="L225" s="251"/>
      <c r="M225" s="252"/>
      <c r="N225" s="253"/>
      <c r="O225" s="253"/>
      <c r="P225" s="253"/>
      <c r="Q225" s="253"/>
      <c r="R225" s="253"/>
      <c r="S225" s="253"/>
      <c r="T225" s="25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5" t="s">
        <v>154</v>
      </c>
      <c r="AU225" s="255" t="s">
        <v>171</v>
      </c>
      <c r="AV225" s="14" t="s">
        <v>91</v>
      </c>
      <c r="AW225" s="14" t="s">
        <v>34</v>
      </c>
      <c r="AX225" s="14" t="s">
        <v>81</v>
      </c>
      <c r="AY225" s="255" t="s">
        <v>141</v>
      </c>
    </row>
    <row r="226" s="13" customFormat="1">
      <c r="A226" s="13"/>
      <c r="B226" s="234"/>
      <c r="C226" s="235"/>
      <c r="D226" s="236" t="s">
        <v>154</v>
      </c>
      <c r="E226" s="237" t="s">
        <v>1</v>
      </c>
      <c r="F226" s="238" t="s">
        <v>347</v>
      </c>
      <c r="G226" s="235"/>
      <c r="H226" s="237" t="s">
        <v>1</v>
      </c>
      <c r="I226" s="239"/>
      <c r="J226" s="235"/>
      <c r="K226" s="235"/>
      <c r="L226" s="240"/>
      <c r="M226" s="241"/>
      <c r="N226" s="242"/>
      <c r="O226" s="242"/>
      <c r="P226" s="242"/>
      <c r="Q226" s="242"/>
      <c r="R226" s="242"/>
      <c r="S226" s="242"/>
      <c r="T226" s="24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4" t="s">
        <v>154</v>
      </c>
      <c r="AU226" s="244" t="s">
        <v>171</v>
      </c>
      <c r="AV226" s="13" t="s">
        <v>89</v>
      </c>
      <c r="AW226" s="13" t="s">
        <v>34</v>
      </c>
      <c r="AX226" s="13" t="s">
        <v>81</v>
      </c>
      <c r="AY226" s="244" t="s">
        <v>141</v>
      </c>
    </row>
    <row r="227" s="14" customFormat="1">
      <c r="A227" s="14"/>
      <c r="B227" s="245"/>
      <c r="C227" s="246"/>
      <c r="D227" s="236" t="s">
        <v>154</v>
      </c>
      <c r="E227" s="247" t="s">
        <v>1</v>
      </c>
      <c r="F227" s="248" t="s">
        <v>348</v>
      </c>
      <c r="G227" s="246"/>
      <c r="H227" s="249">
        <v>4</v>
      </c>
      <c r="I227" s="250"/>
      <c r="J227" s="246"/>
      <c r="K227" s="246"/>
      <c r="L227" s="251"/>
      <c r="M227" s="252"/>
      <c r="N227" s="253"/>
      <c r="O227" s="253"/>
      <c r="P227" s="253"/>
      <c r="Q227" s="253"/>
      <c r="R227" s="253"/>
      <c r="S227" s="253"/>
      <c r="T227" s="25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5" t="s">
        <v>154</v>
      </c>
      <c r="AU227" s="255" t="s">
        <v>171</v>
      </c>
      <c r="AV227" s="14" t="s">
        <v>91</v>
      </c>
      <c r="AW227" s="14" t="s">
        <v>34</v>
      </c>
      <c r="AX227" s="14" t="s">
        <v>81</v>
      </c>
      <c r="AY227" s="255" t="s">
        <v>141</v>
      </c>
    </row>
    <row r="228" s="13" customFormat="1">
      <c r="A228" s="13"/>
      <c r="B228" s="234"/>
      <c r="C228" s="235"/>
      <c r="D228" s="236" t="s">
        <v>154</v>
      </c>
      <c r="E228" s="237" t="s">
        <v>1</v>
      </c>
      <c r="F228" s="238" t="s">
        <v>349</v>
      </c>
      <c r="G228" s="235"/>
      <c r="H228" s="237" t="s">
        <v>1</v>
      </c>
      <c r="I228" s="239"/>
      <c r="J228" s="235"/>
      <c r="K228" s="235"/>
      <c r="L228" s="240"/>
      <c r="M228" s="241"/>
      <c r="N228" s="242"/>
      <c r="O228" s="242"/>
      <c r="P228" s="242"/>
      <c r="Q228" s="242"/>
      <c r="R228" s="242"/>
      <c r="S228" s="242"/>
      <c r="T228" s="24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4" t="s">
        <v>154</v>
      </c>
      <c r="AU228" s="244" t="s">
        <v>171</v>
      </c>
      <c r="AV228" s="13" t="s">
        <v>89</v>
      </c>
      <c r="AW228" s="13" t="s">
        <v>34</v>
      </c>
      <c r="AX228" s="13" t="s">
        <v>81</v>
      </c>
      <c r="AY228" s="244" t="s">
        <v>141</v>
      </c>
    </row>
    <row r="229" s="14" customFormat="1">
      <c r="A229" s="14"/>
      <c r="B229" s="245"/>
      <c r="C229" s="246"/>
      <c r="D229" s="236" t="s">
        <v>154</v>
      </c>
      <c r="E229" s="247" t="s">
        <v>1</v>
      </c>
      <c r="F229" s="248" t="s">
        <v>341</v>
      </c>
      <c r="G229" s="246"/>
      <c r="H229" s="249">
        <v>1</v>
      </c>
      <c r="I229" s="250"/>
      <c r="J229" s="246"/>
      <c r="K229" s="246"/>
      <c r="L229" s="251"/>
      <c r="M229" s="252"/>
      <c r="N229" s="253"/>
      <c r="O229" s="253"/>
      <c r="P229" s="253"/>
      <c r="Q229" s="253"/>
      <c r="R229" s="253"/>
      <c r="S229" s="253"/>
      <c r="T229" s="25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5" t="s">
        <v>154</v>
      </c>
      <c r="AU229" s="255" t="s">
        <v>171</v>
      </c>
      <c r="AV229" s="14" t="s">
        <v>91</v>
      </c>
      <c r="AW229" s="14" t="s">
        <v>34</v>
      </c>
      <c r="AX229" s="14" t="s">
        <v>81</v>
      </c>
      <c r="AY229" s="255" t="s">
        <v>141</v>
      </c>
    </row>
    <row r="230" s="15" customFormat="1">
      <c r="A230" s="15"/>
      <c r="B230" s="256"/>
      <c r="C230" s="257"/>
      <c r="D230" s="236" t="s">
        <v>154</v>
      </c>
      <c r="E230" s="258" t="s">
        <v>1</v>
      </c>
      <c r="F230" s="259" t="s">
        <v>179</v>
      </c>
      <c r="G230" s="257"/>
      <c r="H230" s="260">
        <v>6</v>
      </c>
      <c r="I230" s="261"/>
      <c r="J230" s="257"/>
      <c r="K230" s="257"/>
      <c r="L230" s="262"/>
      <c r="M230" s="263"/>
      <c r="N230" s="264"/>
      <c r="O230" s="264"/>
      <c r="P230" s="264"/>
      <c r="Q230" s="264"/>
      <c r="R230" s="264"/>
      <c r="S230" s="264"/>
      <c r="T230" s="26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66" t="s">
        <v>154</v>
      </c>
      <c r="AU230" s="266" t="s">
        <v>171</v>
      </c>
      <c r="AV230" s="15" t="s">
        <v>148</v>
      </c>
      <c r="AW230" s="15" t="s">
        <v>34</v>
      </c>
      <c r="AX230" s="15" t="s">
        <v>89</v>
      </c>
      <c r="AY230" s="266" t="s">
        <v>141</v>
      </c>
    </row>
    <row r="231" s="2" customFormat="1" ht="16.5" customHeight="1">
      <c r="A231" s="39"/>
      <c r="B231" s="40"/>
      <c r="C231" s="267" t="s">
        <v>350</v>
      </c>
      <c r="D231" s="267" t="s">
        <v>222</v>
      </c>
      <c r="E231" s="268" t="s">
        <v>351</v>
      </c>
      <c r="F231" s="269" t="s">
        <v>352</v>
      </c>
      <c r="G231" s="270" t="s">
        <v>147</v>
      </c>
      <c r="H231" s="271">
        <v>5</v>
      </c>
      <c r="I231" s="272"/>
      <c r="J231" s="273">
        <f>ROUND(I231*H231,2)</f>
        <v>0</v>
      </c>
      <c r="K231" s="274"/>
      <c r="L231" s="275"/>
      <c r="M231" s="276" t="s">
        <v>1</v>
      </c>
      <c r="N231" s="277" t="s">
        <v>46</v>
      </c>
      <c r="O231" s="92"/>
      <c r="P231" s="230">
        <f>O231*H231</f>
        <v>0</v>
      </c>
      <c r="Q231" s="230">
        <v>0.005</v>
      </c>
      <c r="R231" s="230">
        <f>Q231*H231</f>
        <v>0.025</v>
      </c>
      <c r="S231" s="230">
        <v>0</v>
      </c>
      <c r="T231" s="231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2" t="s">
        <v>204</v>
      </c>
      <c r="AT231" s="232" t="s">
        <v>222</v>
      </c>
      <c r="AU231" s="232" t="s">
        <v>171</v>
      </c>
      <c r="AY231" s="18" t="s">
        <v>141</v>
      </c>
      <c r="BE231" s="233">
        <f>IF(N231="základní",J231,0)</f>
        <v>0</v>
      </c>
      <c r="BF231" s="233">
        <f>IF(N231="snížená",J231,0)</f>
        <v>0</v>
      </c>
      <c r="BG231" s="233">
        <f>IF(N231="zákl. přenesená",J231,0)</f>
        <v>0</v>
      </c>
      <c r="BH231" s="233">
        <f>IF(N231="sníž. přenesená",J231,0)</f>
        <v>0</v>
      </c>
      <c r="BI231" s="233">
        <f>IF(N231="nulová",J231,0)</f>
        <v>0</v>
      </c>
      <c r="BJ231" s="18" t="s">
        <v>89</v>
      </c>
      <c r="BK231" s="233">
        <f>ROUND(I231*H231,2)</f>
        <v>0</v>
      </c>
      <c r="BL231" s="18" t="s">
        <v>148</v>
      </c>
      <c r="BM231" s="232" t="s">
        <v>353</v>
      </c>
    </row>
    <row r="232" s="13" customFormat="1">
      <c r="A232" s="13"/>
      <c r="B232" s="234"/>
      <c r="C232" s="235"/>
      <c r="D232" s="236" t="s">
        <v>154</v>
      </c>
      <c r="E232" s="237" t="s">
        <v>1</v>
      </c>
      <c r="F232" s="238" t="s">
        <v>338</v>
      </c>
      <c r="G232" s="235"/>
      <c r="H232" s="237" t="s">
        <v>1</v>
      </c>
      <c r="I232" s="239"/>
      <c r="J232" s="235"/>
      <c r="K232" s="235"/>
      <c r="L232" s="240"/>
      <c r="M232" s="241"/>
      <c r="N232" s="242"/>
      <c r="O232" s="242"/>
      <c r="P232" s="242"/>
      <c r="Q232" s="242"/>
      <c r="R232" s="242"/>
      <c r="S232" s="242"/>
      <c r="T232" s="24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4" t="s">
        <v>154</v>
      </c>
      <c r="AU232" s="244" t="s">
        <v>171</v>
      </c>
      <c r="AV232" s="13" t="s">
        <v>89</v>
      </c>
      <c r="AW232" s="13" t="s">
        <v>34</v>
      </c>
      <c r="AX232" s="13" t="s">
        <v>81</v>
      </c>
      <c r="AY232" s="244" t="s">
        <v>141</v>
      </c>
    </row>
    <row r="233" s="14" customFormat="1">
      <c r="A233" s="14"/>
      <c r="B233" s="245"/>
      <c r="C233" s="246"/>
      <c r="D233" s="236" t="s">
        <v>154</v>
      </c>
      <c r="E233" s="247" t="s">
        <v>1</v>
      </c>
      <c r="F233" s="248" t="s">
        <v>354</v>
      </c>
      <c r="G233" s="246"/>
      <c r="H233" s="249">
        <v>2</v>
      </c>
      <c r="I233" s="250"/>
      <c r="J233" s="246"/>
      <c r="K233" s="246"/>
      <c r="L233" s="251"/>
      <c r="M233" s="252"/>
      <c r="N233" s="253"/>
      <c r="O233" s="253"/>
      <c r="P233" s="253"/>
      <c r="Q233" s="253"/>
      <c r="R233" s="253"/>
      <c r="S233" s="253"/>
      <c r="T233" s="25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55" t="s">
        <v>154</v>
      </c>
      <c r="AU233" s="255" t="s">
        <v>171</v>
      </c>
      <c r="AV233" s="14" t="s">
        <v>91</v>
      </c>
      <c r="AW233" s="14" t="s">
        <v>34</v>
      </c>
      <c r="AX233" s="14" t="s">
        <v>81</v>
      </c>
      <c r="AY233" s="255" t="s">
        <v>141</v>
      </c>
    </row>
    <row r="234" s="13" customFormat="1">
      <c r="A234" s="13"/>
      <c r="B234" s="234"/>
      <c r="C234" s="235"/>
      <c r="D234" s="236" t="s">
        <v>154</v>
      </c>
      <c r="E234" s="237" t="s">
        <v>1</v>
      </c>
      <c r="F234" s="238" t="s">
        <v>347</v>
      </c>
      <c r="G234" s="235"/>
      <c r="H234" s="237" t="s">
        <v>1</v>
      </c>
      <c r="I234" s="239"/>
      <c r="J234" s="235"/>
      <c r="K234" s="235"/>
      <c r="L234" s="240"/>
      <c r="M234" s="241"/>
      <c r="N234" s="242"/>
      <c r="O234" s="242"/>
      <c r="P234" s="242"/>
      <c r="Q234" s="242"/>
      <c r="R234" s="242"/>
      <c r="S234" s="242"/>
      <c r="T234" s="24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4" t="s">
        <v>154</v>
      </c>
      <c r="AU234" s="244" t="s">
        <v>171</v>
      </c>
      <c r="AV234" s="13" t="s">
        <v>89</v>
      </c>
      <c r="AW234" s="13" t="s">
        <v>34</v>
      </c>
      <c r="AX234" s="13" t="s">
        <v>81</v>
      </c>
      <c r="AY234" s="244" t="s">
        <v>141</v>
      </c>
    </row>
    <row r="235" s="14" customFormat="1">
      <c r="A235" s="14"/>
      <c r="B235" s="245"/>
      <c r="C235" s="246"/>
      <c r="D235" s="236" t="s">
        <v>154</v>
      </c>
      <c r="E235" s="247" t="s">
        <v>1</v>
      </c>
      <c r="F235" s="248" t="s">
        <v>354</v>
      </c>
      <c r="G235" s="246"/>
      <c r="H235" s="249">
        <v>2</v>
      </c>
      <c r="I235" s="250"/>
      <c r="J235" s="246"/>
      <c r="K235" s="246"/>
      <c r="L235" s="251"/>
      <c r="M235" s="252"/>
      <c r="N235" s="253"/>
      <c r="O235" s="253"/>
      <c r="P235" s="253"/>
      <c r="Q235" s="253"/>
      <c r="R235" s="253"/>
      <c r="S235" s="253"/>
      <c r="T235" s="25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5" t="s">
        <v>154</v>
      </c>
      <c r="AU235" s="255" t="s">
        <v>171</v>
      </c>
      <c r="AV235" s="14" t="s">
        <v>91</v>
      </c>
      <c r="AW235" s="14" t="s">
        <v>34</v>
      </c>
      <c r="AX235" s="14" t="s">
        <v>81</v>
      </c>
      <c r="AY235" s="255" t="s">
        <v>141</v>
      </c>
    </row>
    <row r="236" s="13" customFormat="1">
      <c r="A236" s="13"/>
      <c r="B236" s="234"/>
      <c r="C236" s="235"/>
      <c r="D236" s="236" t="s">
        <v>154</v>
      </c>
      <c r="E236" s="237" t="s">
        <v>1</v>
      </c>
      <c r="F236" s="238" t="s">
        <v>340</v>
      </c>
      <c r="G236" s="235"/>
      <c r="H236" s="237" t="s">
        <v>1</v>
      </c>
      <c r="I236" s="239"/>
      <c r="J236" s="235"/>
      <c r="K236" s="235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154</v>
      </c>
      <c r="AU236" s="244" t="s">
        <v>171</v>
      </c>
      <c r="AV236" s="13" t="s">
        <v>89</v>
      </c>
      <c r="AW236" s="13" t="s">
        <v>34</v>
      </c>
      <c r="AX236" s="13" t="s">
        <v>81</v>
      </c>
      <c r="AY236" s="244" t="s">
        <v>141</v>
      </c>
    </row>
    <row r="237" s="14" customFormat="1">
      <c r="A237" s="14"/>
      <c r="B237" s="245"/>
      <c r="C237" s="246"/>
      <c r="D237" s="236" t="s">
        <v>154</v>
      </c>
      <c r="E237" s="247" t="s">
        <v>1</v>
      </c>
      <c r="F237" s="248" t="s">
        <v>341</v>
      </c>
      <c r="G237" s="246"/>
      <c r="H237" s="249">
        <v>1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154</v>
      </c>
      <c r="AU237" s="255" t="s">
        <v>171</v>
      </c>
      <c r="AV237" s="14" t="s">
        <v>91</v>
      </c>
      <c r="AW237" s="14" t="s">
        <v>34</v>
      </c>
      <c r="AX237" s="14" t="s">
        <v>81</v>
      </c>
      <c r="AY237" s="255" t="s">
        <v>141</v>
      </c>
    </row>
    <row r="238" s="15" customFormat="1">
      <c r="A238" s="15"/>
      <c r="B238" s="256"/>
      <c r="C238" s="257"/>
      <c r="D238" s="236" t="s">
        <v>154</v>
      </c>
      <c r="E238" s="258" t="s">
        <v>1</v>
      </c>
      <c r="F238" s="259" t="s">
        <v>179</v>
      </c>
      <c r="G238" s="257"/>
      <c r="H238" s="260">
        <v>5</v>
      </c>
      <c r="I238" s="261"/>
      <c r="J238" s="257"/>
      <c r="K238" s="257"/>
      <c r="L238" s="262"/>
      <c r="M238" s="263"/>
      <c r="N238" s="264"/>
      <c r="O238" s="264"/>
      <c r="P238" s="264"/>
      <c r="Q238" s="264"/>
      <c r="R238" s="264"/>
      <c r="S238" s="264"/>
      <c r="T238" s="26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T238" s="266" t="s">
        <v>154</v>
      </c>
      <c r="AU238" s="266" t="s">
        <v>171</v>
      </c>
      <c r="AV238" s="15" t="s">
        <v>148</v>
      </c>
      <c r="AW238" s="15" t="s">
        <v>34</v>
      </c>
      <c r="AX238" s="15" t="s">
        <v>89</v>
      </c>
      <c r="AY238" s="266" t="s">
        <v>141</v>
      </c>
    </row>
    <row r="239" s="2" customFormat="1" ht="16.5" customHeight="1">
      <c r="A239" s="39"/>
      <c r="B239" s="40"/>
      <c r="C239" s="267" t="s">
        <v>355</v>
      </c>
      <c r="D239" s="267" t="s">
        <v>222</v>
      </c>
      <c r="E239" s="268" t="s">
        <v>356</v>
      </c>
      <c r="F239" s="269" t="s">
        <v>357</v>
      </c>
      <c r="G239" s="270" t="s">
        <v>147</v>
      </c>
      <c r="H239" s="271">
        <v>5</v>
      </c>
      <c r="I239" s="272"/>
      <c r="J239" s="273">
        <f>ROUND(I239*H239,2)</f>
        <v>0</v>
      </c>
      <c r="K239" s="274"/>
      <c r="L239" s="275"/>
      <c r="M239" s="276" t="s">
        <v>1</v>
      </c>
      <c r="N239" s="277" t="s">
        <v>46</v>
      </c>
      <c r="O239" s="92"/>
      <c r="P239" s="230">
        <f>O239*H239</f>
        <v>0</v>
      </c>
      <c r="Q239" s="230">
        <v>0.006</v>
      </c>
      <c r="R239" s="230">
        <f>Q239*H239</f>
        <v>0.03</v>
      </c>
      <c r="S239" s="230">
        <v>0</v>
      </c>
      <c r="T239" s="231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32" t="s">
        <v>204</v>
      </c>
      <c r="AT239" s="232" t="s">
        <v>222</v>
      </c>
      <c r="AU239" s="232" t="s">
        <v>171</v>
      </c>
      <c r="AY239" s="18" t="s">
        <v>141</v>
      </c>
      <c r="BE239" s="233">
        <f>IF(N239="základní",J239,0)</f>
        <v>0</v>
      </c>
      <c r="BF239" s="233">
        <f>IF(N239="snížená",J239,0)</f>
        <v>0</v>
      </c>
      <c r="BG239" s="233">
        <f>IF(N239="zákl. přenesená",J239,0)</f>
        <v>0</v>
      </c>
      <c r="BH239" s="233">
        <f>IF(N239="sníž. přenesená",J239,0)</f>
        <v>0</v>
      </c>
      <c r="BI239" s="233">
        <f>IF(N239="nulová",J239,0)</f>
        <v>0</v>
      </c>
      <c r="BJ239" s="18" t="s">
        <v>89</v>
      </c>
      <c r="BK239" s="233">
        <f>ROUND(I239*H239,2)</f>
        <v>0</v>
      </c>
      <c r="BL239" s="18" t="s">
        <v>148</v>
      </c>
      <c r="BM239" s="232" t="s">
        <v>358</v>
      </c>
    </row>
    <row r="240" s="13" customFormat="1">
      <c r="A240" s="13"/>
      <c r="B240" s="234"/>
      <c r="C240" s="235"/>
      <c r="D240" s="236" t="s">
        <v>154</v>
      </c>
      <c r="E240" s="237" t="s">
        <v>1</v>
      </c>
      <c r="F240" s="238" t="s">
        <v>346</v>
      </c>
      <c r="G240" s="235"/>
      <c r="H240" s="237" t="s">
        <v>1</v>
      </c>
      <c r="I240" s="239"/>
      <c r="J240" s="235"/>
      <c r="K240" s="235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154</v>
      </c>
      <c r="AU240" s="244" t="s">
        <v>171</v>
      </c>
      <c r="AV240" s="13" t="s">
        <v>89</v>
      </c>
      <c r="AW240" s="13" t="s">
        <v>34</v>
      </c>
      <c r="AX240" s="13" t="s">
        <v>81</v>
      </c>
      <c r="AY240" s="244" t="s">
        <v>141</v>
      </c>
    </row>
    <row r="241" s="14" customFormat="1">
      <c r="A241" s="14"/>
      <c r="B241" s="245"/>
      <c r="C241" s="246"/>
      <c r="D241" s="236" t="s">
        <v>154</v>
      </c>
      <c r="E241" s="247" t="s">
        <v>1</v>
      </c>
      <c r="F241" s="248" t="s">
        <v>359</v>
      </c>
      <c r="G241" s="246"/>
      <c r="H241" s="249">
        <v>3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154</v>
      </c>
      <c r="AU241" s="255" t="s">
        <v>171</v>
      </c>
      <c r="AV241" s="14" t="s">
        <v>91</v>
      </c>
      <c r="AW241" s="14" t="s">
        <v>34</v>
      </c>
      <c r="AX241" s="14" t="s">
        <v>81</v>
      </c>
      <c r="AY241" s="255" t="s">
        <v>141</v>
      </c>
    </row>
    <row r="242" s="13" customFormat="1">
      <c r="A242" s="13"/>
      <c r="B242" s="234"/>
      <c r="C242" s="235"/>
      <c r="D242" s="236" t="s">
        <v>154</v>
      </c>
      <c r="E242" s="237" t="s">
        <v>1</v>
      </c>
      <c r="F242" s="238" t="s">
        <v>347</v>
      </c>
      <c r="G242" s="235"/>
      <c r="H242" s="237" t="s">
        <v>1</v>
      </c>
      <c r="I242" s="239"/>
      <c r="J242" s="235"/>
      <c r="K242" s="235"/>
      <c r="L242" s="240"/>
      <c r="M242" s="241"/>
      <c r="N242" s="242"/>
      <c r="O242" s="242"/>
      <c r="P242" s="242"/>
      <c r="Q242" s="242"/>
      <c r="R242" s="242"/>
      <c r="S242" s="242"/>
      <c r="T242" s="24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4" t="s">
        <v>154</v>
      </c>
      <c r="AU242" s="244" t="s">
        <v>171</v>
      </c>
      <c r="AV242" s="13" t="s">
        <v>89</v>
      </c>
      <c r="AW242" s="13" t="s">
        <v>34</v>
      </c>
      <c r="AX242" s="13" t="s">
        <v>81</v>
      </c>
      <c r="AY242" s="244" t="s">
        <v>141</v>
      </c>
    </row>
    <row r="243" s="14" customFormat="1">
      <c r="A243" s="14"/>
      <c r="B243" s="245"/>
      <c r="C243" s="246"/>
      <c r="D243" s="236" t="s">
        <v>154</v>
      </c>
      <c r="E243" s="247" t="s">
        <v>1</v>
      </c>
      <c r="F243" s="248" t="s">
        <v>354</v>
      </c>
      <c r="G243" s="246"/>
      <c r="H243" s="249">
        <v>2</v>
      </c>
      <c r="I243" s="250"/>
      <c r="J243" s="246"/>
      <c r="K243" s="246"/>
      <c r="L243" s="251"/>
      <c r="M243" s="252"/>
      <c r="N243" s="253"/>
      <c r="O243" s="253"/>
      <c r="P243" s="253"/>
      <c r="Q243" s="253"/>
      <c r="R243" s="253"/>
      <c r="S243" s="253"/>
      <c r="T243" s="25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5" t="s">
        <v>154</v>
      </c>
      <c r="AU243" s="255" t="s">
        <v>171</v>
      </c>
      <c r="AV243" s="14" t="s">
        <v>91</v>
      </c>
      <c r="AW243" s="14" t="s">
        <v>34</v>
      </c>
      <c r="AX243" s="14" t="s">
        <v>81</v>
      </c>
      <c r="AY243" s="255" t="s">
        <v>141</v>
      </c>
    </row>
    <row r="244" s="15" customFormat="1">
      <c r="A244" s="15"/>
      <c r="B244" s="256"/>
      <c r="C244" s="257"/>
      <c r="D244" s="236" t="s">
        <v>154</v>
      </c>
      <c r="E244" s="258" t="s">
        <v>1</v>
      </c>
      <c r="F244" s="259" t="s">
        <v>179</v>
      </c>
      <c r="G244" s="257"/>
      <c r="H244" s="260">
        <v>5</v>
      </c>
      <c r="I244" s="261"/>
      <c r="J244" s="257"/>
      <c r="K244" s="257"/>
      <c r="L244" s="262"/>
      <c r="M244" s="263"/>
      <c r="N244" s="264"/>
      <c r="O244" s="264"/>
      <c r="P244" s="264"/>
      <c r="Q244" s="264"/>
      <c r="R244" s="264"/>
      <c r="S244" s="264"/>
      <c r="T244" s="26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6" t="s">
        <v>154</v>
      </c>
      <c r="AU244" s="266" t="s">
        <v>171</v>
      </c>
      <c r="AV244" s="15" t="s">
        <v>148</v>
      </c>
      <c r="AW244" s="15" t="s">
        <v>34</v>
      </c>
      <c r="AX244" s="15" t="s">
        <v>89</v>
      </c>
      <c r="AY244" s="266" t="s">
        <v>141</v>
      </c>
    </row>
    <row r="245" s="2" customFormat="1" ht="16.5" customHeight="1">
      <c r="A245" s="39"/>
      <c r="B245" s="40"/>
      <c r="C245" s="267" t="s">
        <v>360</v>
      </c>
      <c r="D245" s="267" t="s">
        <v>222</v>
      </c>
      <c r="E245" s="268" t="s">
        <v>361</v>
      </c>
      <c r="F245" s="269" t="s">
        <v>362</v>
      </c>
      <c r="G245" s="270" t="s">
        <v>147</v>
      </c>
      <c r="H245" s="271">
        <v>3</v>
      </c>
      <c r="I245" s="272"/>
      <c r="J245" s="273">
        <f>ROUND(I245*H245,2)</f>
        <v>0</v>
      </c>
      <c r="K245" s="274"/>
      <c r="L245" s="275"/>
      <c r="M245" s="276" t="s">
        <v>1</v>
      </c>
      <c r="N245" s="277" t="s">
        <v>46</v>
      </c>
      <c r="O245" s="92"/>
      <c r="P245" s="230">
        <f>O245*H245</f>
        <v>0</v>
      </c>
      <c r="Q245" s="230">
        <v>0.01</v>
      </c>
      <c r="R245" s="230">
        <f>Q245*H245</f>
        <v>0.03</v>
      </c>
      <c r="S245" s="230">
        <v>0</v>
      </c>
      <c r="T245" s="231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32" t="s">
        <v>204</v>
      </c>
      <c r="AT245" s="232" t="s">
        <v>222</v>
      </c>
      <c r="AU245" s="232" t="s">
        <v>171</v>
      </c>
      <c r="AY245" s="18" t="s">
        <v>141</v>
      </c>
      <c r="BE245" s="233">
        <f>IF(N245="základní",J245,0)</f>
        <v>0</v>
      </c>
      <c r="BF245" s="233">
        <f>IF(N245="snížená",J245,0)</f>
        <v>0</v>
      </c>
      <c r="BG245" s="233">
        <f>IF(N245="zákl. přenesená",J245,0)</f>
        <v>0</v>
      </c>
      <c r="BH245" s="233">
        <f>IF(N245="sníž. přenesená",J245,0)</f>
        <v>0</v>
      </c>
      <c r="BI245" s="233">
        <f>IF(N245="nulová",J245,0)</f>
        <v>0</v>
      </c>
      <c r="BJ245" s="18" t="s">
        <v>89</v>
      </c>
      <c r="BK245" s="233">
        <f>ROUND(I245*H245,2)</f>
        <v>0</v>
      </c>
      <c r="BL245" s="18" t="s">
        <v>148</v>
      </c>
      <c r="BM245" s="232" t="s">
        <v>363</v>
      </c>
    </row>
    <row r="246" s="13" customFormat="1">
      <c r="A246" s="13"/>
      <c r="B246" s="234"/>
      <c r="C246" s="235"/>
      <c r="D246" s="236" t="s">
        <v>154</v>
      </c>
      <c r="E246" s="237" t="s">
        <v>1</v>
      </c>
      <c r="F246" s="238" t="s">
        <v>346</v>
      </c>
      <c r="G246" s="235"/>
      <c r="H246" s="237" t="s">
        <v>1</v>
      </c>
      <c r="I246" s="239"/>
      <c r="J246" s="235"/>
      <c r="K246" s="235"/>
      <c r="L246" s="240"/>
      <c r="M246" s="241"/>
      <c r="N246" s="242"/>
      <c r="O246" s="242"/>
      <c r="P246" s="242"/>
      <c r="Q246" s="242"/>
      <c r="R246" s="242"/>
      <c r="S246" s="242"/>
      <c r="T246" s="24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4" t="s">
        <v>154</v>
      </c>
      <c r="AU246" s="244" t="s">
        <v>171</v>
      </c>
      <c r="AV246" s="13" t="s">
        <v>89</v>
      </c>
      <c r="AW246" s="13" t="s">
        <v>34</v>
      </c>
      <c r="AX246" s="13" t="s">
        <v>81</v>
      </c>
      <c r="AY246" s="244" t="s">
        <v>141</v>
      </c>
    </row>
    <row r="247" s="14" customFormat="1">
      <c r="A247" s="14"/>
      <c r="B247" s="245"/>
      <c r="C247" s="246"/>
      <c r="D247" s="236" t="s">
        <v>154</v>
      </c>
      <c r="E247" s="247" t="s">
        <v>1</v>
      </c>
      <c r="F247" s="248" t="s">
        <v>341</v>
      </c>
      <c r="G247" s="246"/>
      <c r="H247" s="249">
        <v>1</v>
      </c>
      <c r="I247" s="250"/>
      <c r="J247" s="246"/>
      <c r="K247" s="246"/>
      <c r="L247" s="251"/>
      <c r="M247" s="252"/>
      <c r="N247" s="253"/>
      <c r="O247" s="253"/>
      <c r="P247" s="253"/>
      <c r="Q247" s="253"/>
      <c r="R247" s="253"/>
      <c r="S247" s="253"/>
      <c r="T247" s="25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55" t="s">
        <v>154</v>
      </c>
      <c r="AU247" s="255" t="s">
        <v>171</v>
      </c>
      <c r="AV247" s="14" t="s">
        <v>91</v>
      </c>
      <c r="AW247" s="14" t="s">
        <v>34</v>
      </c>
      <c r="AX247" s="14" t="s">
        <v>81</v>
      </c>
      <c r="AY247" s="255" t="s">
        <v>141</v>
      </c>
    </row>
    <row r="248" s="13" customFormat="1">
      <c r="A248" s="13"/>
      <c r="B248" s="234"/>
      <c r="C248" s="235"/>
      <c r="D248" s="236" t="s">
        <v>154</v>
      </c>
      <c r="E248" s="237" t="s">
        <v>1</v>
      </c>
      <c r="F248" s="238" t="s">
        <v>349</v>
      </c>
      <c r="G248" s="235"/>
      <c r="H248" s="237" t="s">
        <v>1</v>
      </c>
      <c r="I248" s="239"/>
      <c r="J248" s="235"/>
      <c r="K248" s="235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154</v>
      </c>
      <c r="AU248" s="244" t="s">
        <v>171</v>
      </c>
      <c r="AV248" s="13" t="s">
        <v>89</v>
      </c>
      <c r="AW248" s="13" t="s">
        <v>34</v>
      </c>
      <c r="AX248" s="13" t="s">
        <v>81</v>
      </c>
      <c r="AY248" s="244" t="s">
        <v>141</v>
      </c>
    </row>
    <row r="249" s="14" customFormat="1">
      <c r="A249" s="14"/>
      <c r="B249" s="245"/>
      <c r="C249" s="246"/>
      <c r="D249" s="236" t="s">
        <v>154</v>
      </c>
      <c r="E249" s="247" t="s">
        <v>1</v>
      </c>
      <c r="F249" s="248" t="s">
        <v>364</v>
      </c>
      <c r="G249" s="246"/>
      <c r="H249" s="249">
        <v>2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154</v>
      </c>
      <c r="AU249" s="255" t="s">
        <v>171</v>
      </c>
      <c r="AV249" s="14" t="s">
        <v>91</v>
      </c>
      <c r="AW249" s="14" t="s">
        <v>34</v>
      </c>
      <c r="AX249" s="14" t="s">
        <v>81</v>
      </c>
      <c r="AY249" s="255" t="s">
        <v>141</v>
      </c>
    </row>
    <row r="250" s="15" customFormat="1">
      <c r="A250" s="15"/>
      <c r="B250" s="256"/>
      <c r="C250" s="257"/>
      <c r="D250" s="236" t="s">
        <v>154</v>
      </c>
      <c r="E250" s="258" t="s">
        <v>1</v>
      </c>
      <c r="F250" s="259" t="s">
        <v>179</v>
      </c>
      <c r="G250" s="257"/>
      <c r="H250" s="260">
        <v>3</v>
      </c>
      <c r="I250" s="261"/>
      <c r="J250" s="257"/>
      <c r="K250" s="257"/>
      <c r="L250" s="262"/>
      <c r="M250" s="263"/>
      <c r="N250" s="264"/>
      <c r="O250" s="264"/>
      <c r="P250" s="264"/>
      <c r="Q250" s="264"/>
      <c r="R250" s="264"/>
      <c r="S250" s="264"/>
      <c r="T250" s="26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66" t="s">
        <v>154</v>
      </c>
      <c r="AU250" s="266" t="s">
        <v>171</v>
      </c>
      <c r="AV250" s="15" t="s">
        <v>148</v>
      </c>
      <c r="AW250" s="15" t="s">
        <v>34</v>
      </c>
      <c r="AX250" s="15" t="s">
        <v>89</v>
      </c>
      <c r="AY250" s="266" t="s">
        <v>141</v>
      </c>
    </row>
    <row r="251" s="2" customFormat="1" ht="16.5" customHeight="1">
      <c r="A251" s="39"/>
      <c r="B251" s="40"/>
      <c r="C251" s="267" t="s">
        <v>365</v>
      </c>
      <c r="D251" s="267" t="s">
        <v>222</v>
      </c>
      <c r="E251" s="268" t="s">
        <v>366</v>
      </c>
      <c r="F251" s="269" t="s">
        <v>367</v>
      </c>
      <c r="G251" s="270" t="s">
        <v>147</v>
      </c>
      <c r="H251" s="271">
        <v>2</v>
      </c>
      <c r="I251" s="272"/>
      <c r="J251" s="273">
        <f>ROUND(I251*H251,2)</f>
        <v>0</v>
      </c>
      <c r="K251" s="274"/>
      <c r="L251" s="275"/>
      <c r="M251" s="276" t="s">
        <v>1</v>
      </c>
      <c r="N251" s="277" t="s">
        <v>46</v>
      </c>
      <c r="O251" s="92"/>
      <c r="P251" s="230">
        <f>O251*H251</f>
        <v>0</v>
      </c>
      <c r="Q251" s="230">
        <v>0.01</v>
      </c>
      <c r="R251" s="230">
        <f>Q251*H251</f>
        <v>0.02</v>
      </c>
      <c r="S251" s="230">
        <v>0</v>
      </c>
      <c r="T251" s="231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32" t="s">
        <v>204</v>
      </c>
      <c r="AT251" s="232" t="s">
        <v>222</v>
      </c>
      <c r="AU251" s="232" t="s">
        <v>171</v>
      </c>
      <c r="AY251" s="18" t="s">
        <v>141</v>
      </c>
      <c r="BE251" s="233">
        <f>IF(N251="základní",J251,0)</f>
        <v>0</v>
      </c>
      <c r="BF251" s="233">
        <f>IF(N251="snížená",J251,0)</f>
        <v>0</v>
      </c>
      <c r="BG251" s="233">
        <f>IF(N251="zákl. přenesená",J251,0)</f>
        <v>0</v>
      </c>
      <c r="BH251" s="233">
        <f>IF(N251="sníž. přenesená",J251,0)</f>
        <v>0</v>
      </c>
      <c r="BI251" s="233">
        <f>IF(N251="nulová",J251,0)</f>
        <v>0</v>
      </c>
      <c r="BJ251" s="18" t="s">
        <v>89</v>
      </c>
      <c r="BK251" s="233">
        <f>ROUND(I251*H251,2)</f>
        <v>0</v>
      </c>
      <c r="BL251" s="18" t="s">
        <v>148</v>
      </c>
      <c r="BM251" s="232" t="s">
        <v>368</v>
      </c>
    </row>
    <row r="252" s="13" customFormat="1">
      <c r="A252" s="13"/>
      <c r="B252" s="234"/>
      <c r="C252" s="235"/>
      <c r="D252" s="236" t="s">
        <v>154</v>
      </c>
      <c r="E252" s="237" t="s">
        <v>1</v>
      </c>
      <c r="F252" s="238" t="s">
        <v>347</v>
      </c>
      <c r="G252" s="235"/>
      <c r="H252" s="237" t="s">
        <v>1</v>
      </c>
      <c r="I252" s="239"/>
      <c r="J252" s="235"/>
      <c r="K252" s="235"/>
      <c r="L252" s="240"/>
      <c r="M252" s="241"/>
      <c r="N252" s="242"/>
      <c r="O252" s="242"/>
      <c r="P252" s="242"/>
      <c r="Q252" s="242"/>
      <c r="R252" s="242"/>
      <c r="S252" s="242"/>
      <c r="T252" s="24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4" t="s">
        <v>154</v>
      </c>
      <c r="AU252" s="244" t="s">
        <v>171</v>
      </c>
      <c r="AV252" s="13" t="s">
        <v>89</v>
      </c>
      <c r="AW252" s="13" t="s">
        <v>34</v>
      </c>
      <c r="AX252" s="13" t="s">
        <v>81</v>
      </c>
      <c r="AY252" s="244" t="s">
        <v>141</v>
      </c>
    </row>
    <row r="253" s="14" customFormat="1">
      <c r="A253" s="14"/>
      <c r="B253" s="245"/>
      <c r="C253" s="246"/>
      <c r="D253" s="236" t="s">
        <v>154</v>
      </c>
      <c r="E253" s="247" t="s">
        <v>1</v>
      </c>
      <c r="F253" s="248" t="s">
        <v>354</v>
      </c>
      <c r="G253" s="246"/>
      <c r="H253" s="249">
        <v>2</v>
      </c>
      <c r="I253" s="250"/>
      <c r="J253" s="246"/>
      <c r="K253" s="246"/>
      <c r="L253" s="251"/>
      <c r="M253" s="252"/>
      <c r="N253" s="253"/>
      <c r="O253" s="253"/>
      <c r="P253" s="253"/>
      <c r="Q253" s="253"/>
      <c r="R253" s="253"/>
      <c r="S253" s="253"/>
      <c r="T253" s="25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5" t="s">
        <v>154</v>
      </c>
      <c r="AU253" s="255" t="s">
        <v>171</v>
      </c>
      <c r="AV253" s="14" t="s">
        <v>91</v>
      </c>
      <c r="AW253" s="14" t="s">
        <v>34</v>
      </c>
      <c r="AX253" s="14" t="s">
        <v>89</v>
      </c>
      <c r="AY253" s="255" t="s">
        <v>141</v>
      </c>
    </row>
    <row r="254" s="2" customFormat="1" ht="16.5" customHeight="1">
      <c r="A254" s="39"/>
      <c r="B254" s="40"/>
      <c r="C254" s="267" t="s">
        <v>369</v>
      </c>
      <c r="D254" s="267" t="s">
        <v>222</v>
      </c>
      <c r="E254" s="268" t="s">
        <v>370</v>
      </c>
      <c r="F254" s="269" t="s">
        <v>371</v>
      </c>
      <c r="G254" s="270" t="s">
        <v>147</v>
      </c>
      <c r="H254" s="271">
        <v>1</v>
      </c>
      <c r="I254" s="272"/>
      <c r="J254" s="273">
        <f>ROUND(I254*H254,2)</f>
        <v>0</v>
      </c>
      <c r="K254" s="274"/>
      <c r="L254" s="275"/>
      <c r="M254" s="276" t="s">
        <v>1</v>
      </c>
      <c r="N254" s="277" t="s">
        <v>46</v>
      </c>
      <c r="O254" s="92"/>
      <c r="P254" s="230">
        <f>O254*H254</f>
        <v>0</v>
      </c>
      <c r="Q254" s="230">
        <v>0.01</v>
      </c>
      <c r="R254" s="230">
        <f>Q254*H254</f>
        <v>0.01</v>
      </c>
      <c r="S254" s="230">
        <v>0</v>
      </c>
      <c r="T254" s="231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2" t="s">
        <v>204</v>
      </c>
      <c r="AT254" s="232" t="s">
        <v>222</v>
      </c>
      <c r="AU254" s="232" t="s">
        <v>171</v>
      </c>
      <c r="AY254" s="18" t="s">
        <v>141</v>
      </c>
      <c r="BE254" s="233">
        <f>IF(N254="základní",J254,0)</f>
        <v>0</v>
      </c>
      <c r="BF254" s="233">
        <f>IF(N254="snížená",J254,0)</f>
        <v>0</v>
      </c>
      <c r="BG254" s="233">
        <f>IF(N254="zákl. přenesená",J254,0)</f>
        <v>0</v>
      </c>
      <c r="BH254" s="233">
        <f>IF(N254="sníž. přenesená",J254,0)</f>
        <v>0</v>
      </c>
      <c r="BI254" s="233">
        <f>IF(N254="nulová",J254,0)</f>
        <v>0</v>
      </c>
      <c r="BJ254" s="18" t="s">
        <v>89</v>
      </c>
      <c r="BK254" s="233">
        <f>ROUND(I254*H254,2)</f>
        <v>0</v>
      </c>
      <c r="BL254" s="18" t="s">
        <v>148</v>
      </c>
      <c r="BM254" s="232" t="s">
        <v>372</v>
      </c>
    </row>
    <row r="255" s="13" customFormat="1">
      <c r="A255" s="13"/>
      <c r="B255" s="234"/>
      <c r="C255" s="235"/>
      <c r="D255" s="236" t="s">
        <v>154</v>
      </c>
      <c r="E255" s="237" t="s">
        <v>1</v>
      </c>
      <c r="F255" s="238" t="s">
        <v>346</v>
      </c>
      <c r="G255" s="235"/>
      <c r="H255" s="237" t="s">
        <v>1</v>
      </c>
      <c r="I255" s="239"/>
      <c r="J255" s="235"/>
      <c r="K255" s="235"/>
      <c r="L255" s="240"/>
      <c r="M255" s="241"/>
      <c r="N255" s="242"/>
      <c r="O255" s="242"/>
      <c r="P255" s="242"/>
      <c r="Q255" s="242"/>
      <c r="R255" s="242"/>
      <c r="S255" s="242"/>
      <c r="T255" s="24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4" t="s">
        <v>154</v>
      </c>
      <c r="AU255" s="244" t="s">
        <v>171</v>
      </c>
      <c r="AV255" s="13" t="s">
        <v>89</v>
      </c>
      <c r="AW255" s="13" t="s">
        <v>34</v>
      </c>
      <c r="AX255" s="13" t="s">
        <v>81</v>
      </c>
      <c r="AY255" s="244" t="s">
        <v>141</v>
      </c>
    </row>
    <row r="256" s="14" customFormat="1">
      <c r="A256" s="14"/>
      <c r="B256" s="245"/>
      <c r="C256" s="246"/>
      <c r="D256" s="236" t="s">
        <v>154</v>
      </c>
      <c r="E256" s="247" t="s">
        <v>1</v>
      </c>
      <c r="F256" s="248" t="s">
        <v>341</v>
      </c>
      <c r="G256" s="246"/>
      <c r="H256" s="249">
        <v>1</v>
      </c>
      <c r="I256" s="250"/>
      <c r="J256" s="246"/>
      <c r="K256" s="246"/>
      <c r="L256" s="251"/>
      <c r="M256" s="252"/>
      <c r="N256" s="253"/>
      <c r="O256" s="253"/>
      <c r="P256" s="253"/>
      <c r="Q256" s="253"/>
      <c r="R256" s="253"/>
      <c r="S256" s="253"/>
      <c r="T256" s="25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5" t="s">
        <v>154</v>
      </c>
      <c r="AU256" s="255" t="s">
        <v>171</v>
      </c>
      <c r="AV256" s="14" t="s">
        <v>91</v>
      </c>
      <c r="AW256" s="14" t="s">
        <v>34</v>
      </c>
      <c r="AX256" s="14" t="s">
        <v>89</v>
      </c>
      <c r="AY256" s="255" t="s">
        <v>141</v>
      </c>
    </row>
    <row r="257" s="2" customFormat="1" ht="24.15" customHeight="1">
      <c r="A257" s="39"/>
      <c r="B257" s="40"/>
      <c r="C257" s="267" t="s">
        <v>373</v>
      </c>
      <c r="D257" s="267" t="s">
        <v>222</v>
      </c>
      <c r="E257" s="268" t="s">
        <v>374</v>
      </c>
      <c r="F257" s="269" t="s">
        <v>375</v>
      </c>
      <c r="G257" s="270" t="s">
        <v>147</v>
      </c>
      <c r="H257" s="271">
        <v>1</v>
      </c>
      <c r="I257" s="272"/>
      <c r="J257" s="273">
        <f>ROUND(I257*H257,2)</f>
        <v>0</v>
      </c>
      <c r="K257" s="274"/>
      <c r="L257" s="275"/>
      <c r="M257" s="276" t="s">
        <v>1</v>
      </c>
      <c r="N257" s="277" t="s">
        <v>46</v>
      </c>
      <c r="O257" s="92"/>
      <c r="P257" s="230">
        <f>O257*H257</f>
        <v>0</v>
      </c>
      <c r="Q257" s="230">
        <v>0.01</v>
      </c>
      <c r="R257" s="230">
        <f>Q257*H257</f>
        <v>0.01</v>
      </c>
      <c r="S257" s="230">
        <v>0</v>
      </c>
      <c r="T257" s="231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2" t="s">
        <v>204</v>
      </c>
      <c r="AT257" s="232" t="s">
        <v>222</v>
      </c>
      <c r="AU257" s="232" t="s">
        <v>171</v>
      </c>
      <c r="AY257" s="18" t="s">
        <v>141</v>
      </c>
      <c r="BE257" s="233">
        <f>IF(N257="základní",J257,0)</f>
        <v>0</v>
      </c>
      <c r="BF257" s="233">
        <f>IF(N257="snížená",J257,0)</f>
        <v>0</v>
      </c>
      <c r="BG257" s="233">
        <f>IF(N257="zákl. přenesená",J257,0)</f>
        <v>0</v>
      </c>
      <c r="BH257" s="233">
        <f>IF(N257="sníž. přenesená",J257,0)</f>
        <v>0</v>
      </c>
      <c r="BI257" s="233">
        <f>IF(N257="nulová",J257,0)</f>
        <v>0</v>
      </c>
      <c r="BJ257" s="18" t="s">
        <v>89</v>
      </c>
      <c r="BK257" s="233">
        <f>ROUND(I257*H257,2)</f>
        <v>0</v>
      </c>
      <c r="BL257" s="18" t="s">
        <v>148</v>
      </c>
      <c r="BM257" s="232" t="s">
        <v>376</v>
      </c>
    </row>
    <row r="258" s="2" customFormat="1" ht="24.15" customHeight="1">
      <c r="A258" s="39"/>
      <c r="B258" s="40"/>
      <c r="C258" s="267" t="s">
        <v>377</v>
      </c>
      <c r="D258" s="267" t="s">
        <v>222</v>
      </c>
      <c r="E258" s="268" t="s">
        <v>378</v>
      </c>
      <c r="F258" s="269" t="s">
        <v>379</v>
      </c>
      <c r="G258" s="270" t="s">
        <v>147</v>
      </c>
      <c r="H258" s="271">
        <v>1</v>
      </c>
      <c r="I258" s="272"/>
      <c r="J258" s="273">
        <f>ROUND(I258*H258,2)</f>
        <v>0</v>
      </c>
      <c r="K258" s="274"/>
      <c r="L258" s="275"/>
      <c r="M258" s="276" t="s">
        <v>1</v>
      </c>
      <c r="N258" s="277" t="s">
        <v>46</v>
      </c>
      <c r="O258" s="92"/>
      <c r="P258" s="230">
        <f>O258*H258</f>
        <v>0</v>
      </c>
      <c r="Q258" s="230">
        <v>0.005</v>
      </c>
      <c r="R258" s="230">
        <f>Q258*H258</f>
        <v>0.005</v>
      </c>
      <c r="S258" s="230">
        <v>0</v>
      </c>
      <c r="T258" s="231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2" t="s">
        <v>204</v>
      </c>
      <c r="AT258" s="232" t="s">
        <v>222</v>
      </c>
      <c r="AU258" s="232" t="s">
        <v>171</v>
      </c>
      <c r="AY258" s="18" t="s">
        <v>141</v>
      </c>
      <c r="BE258" s="233">
        <f>IF(N258="základní",J258,0)</f>
        <v>0</v>
      </c>
      <c r="BF258" s="233">
        <f>IF(N258="snížená",J258,0)</f>
        <v>0</v>
      </c>
      <c r="BG258" s="233">
        <f>IF(N258="zákl. přenesená",J258,0)</f>
        <v>0</v>
      </c>
      <c r="BH258" s="233">
        <f>IF(N258="sníž. přenesená",J258,0)</f>
        <v>0</v>
      </c>
      <c r="BI258" s="233">
        <f>IF(N258="nulová",J258,0)</f>
        <v>0</v>
      </c>
      <c r="BJ258" s="18" t="s">
        <v>89</v>
      </c>
      <c r="BK258" s="233">
        <f>ROUND(I258*H258,2)</f>
        <v>0</v>
      </c>
      <c r="BL258" s="18" t="s">
        <v>148</v>
      </c>
      <c r="BM258" s="232" t="s">
        <v>380</v>
      </c>
    </row>
    <row r="259" s="2" customFormat="1" ht="24.15" customHeight="1">
      <c r="A259" s="39"/>
      <c r="B259" s="40"/>
      <c r="C259" s="267" t="s">
        <v>381</v>
      </c>
      <c r="D259" s="267" t="s">
        <v>222</v>
      </c>
      <c r="E259" s="268" t="s">
        <v>382</v>
      </c>
      <c r="F259" s="269" t="s">
        <v>383</v>
      </c>
      <c r="G259" s="270" t="s">
        <v>147</v>
      </c>
      <c r="H259" s="271">
        <v>1</v>
      </c>
      <c r="I259" s="272"/>
      <c r="J259" s="273">
        <f>ROUND(I259*H259,2)</f>
        <v>0</v>
      </c>
      <c r="K259" s="274"/>
      <c r="L259" s="275"/>
      <c r="M259" s="276" t="s">
        <v>1</v>
      </c>
      <c r="N259" s="277" t="s">
        <v>46</v>
      </c>
      <c r="O259" s="92"/>
      <c r="P259" s="230">
        <f>O259*H259</f>
        <v>0</v>
      </c>
      <c r="Q259" s="230">
        <v>0.002</v>
      </c>
      <c r="R259" s="230">
        <f>Q259*H259</f>
        <v>0.002</v>
      </c>
      <c r="S259" s="230">
        <v>0</v>
      </c>
      <c r="T259" s="231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2" t="s">
        <v>204</v>
      </c>
      <c r="AT259" s="232" t="s">
        <v>222</v>
      </c>
      <c r="AU259" s="232" t="s">
        <v>171</v>
      </c>
      <c r="AY259" s="18" t="s">
        <v>141</v>
      </c>
      <c r="BE259" s="233">
        <f>IF(N259="základní",J259,0)</f>
        <v>0</v>
      </c>
      <c r="BF259" s="233">
        <f>IF(N259="snížená",J259,0)</f>
        <v>0</v>
      </c>
      <c r="BG259" s="233">
        <f>IF(N259="zákl. přenesená",J259,0)</f>
        <v>0</v>
      </c>
      <c r="BH259" s="233">
        <f>IF(N259="sníž. přenesená",J259,0)</f>
        <v>0</v>
      </c>
      <c r="BI259" s="233">
        <f>IF(N259="nulová",J259,0)</f>
        <v>0</v>
      </c>
      <c r="BJ259" s="18" t="s">
        <v>89</v>
      </c>
      <c r="BK259" s="233">
        <f>ROUND(I259*H259,2)</f>
        <v>0</v>
      </c>
      <c r="BL259" s="18" t="s">
        <v>148</v>
      </c>
      <c r="BM259" s="232" t="s">
        <v>384</v>
      </c>
    </row>
    <row r="260" s="2" customFormat="1" ht="24.15" customHeight="1">
      <c r="A260" s="39"/>
      <c r="B260" s="40"/>
      <c r="C260" s="267" t="s">
        <v>385</v>
      </c>
      <c r="D260" s="267" t="s">
        <v>222</v>
      </c>
      <c r="E260" s="268" t="s">
        <v>386</v>
      </c>
      <c r="F260" s="269" t="s">
        <v>387</v>
      </c>
      <c r="G260" s="270" t="s">
        <v>147</v>
      </c>
      <c r="H260" s="271">
        <v>1</v>
      </c>
      <c r="I260" s="272"/>
      <c r="J260" s="273">
        <f>ROUND(I260*H260,2)</f>
        <v>0</v>
      </c>
      <c r="K260" s="274"/>
      <c r="L260" s="275"/>
      <c r="M260" s="276" t="s">
        <v>1</v>
      </c>
      <c r="N260" s="277" t="s">
        <v>46</v>
      </c>
      <c r="O260" s="92"/>
      <c r="P260" s="230">
        <f>O260*H260</f>
        <v>0</v>
      </c>
      <c r="Q260" s="230">
        <v>0.002</v>
      </c>
      <c r="R260" s="230">
        <f>Q260*H260</f>
        <v>0.002</v>
      </c>
      <c r="S260" s="230">
        <v>0</v>
      </c>
      <c r="T260" s="231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32" t="s">
        <v>204</v>
      </c>
      <c r="AT260" s="232" t="s">
        <v>222</v>
      </c>
      <c r="AU260" s="232" t="s">
        <v>171</v>
      </c>
      <c r="AY260" s="18" t="s">
        <v>141</v>
      </c>
      <c r="BE260" s="233">
        <f>IF(N260="základní",J260,0)</f>
        <v>0</v>
      </c>
      <c r="BF260" s="233">
        <f>IF(N260="snížená",J260,0)</f>
        <v>0</v>
      </c>
      <c r="BG260" s="233">
        <f>IF(N260="zákl. přenesená",J260,0)</f>
        <v>0</v>
      </c>
      <c r="BH260" s="233">
        <f>IF(N260="sníž. přenesená",J260,0)</f>
        <v>0</v>
      </c>
      <c r="BI260" s="233">
        <f>IF(N260="nulová",J260,0)</f>
        <v>0</v>
      </c>
      <c r="BJ260" s="18" t="s">
        <v>89</v>
      </c>
      <c r="BK260" s="233">
        <f>ROUND(I260*H260,2)</f>
        <v>0</v>
      </c>
      <c r="BL260" s="18" t="s">
        <v>148</v>
      </c>
      <c r="BM260" s="232" t="s">
        <v>388</v>
      </c>
    </row>
    <row r="261" s="2" customFormat="1" ht="24.15" customHeight="1">
      <c r="A261" s="39"/>
      <c r="B261" s="40"/>
      <c r="C261" s="220" t="s">
        <v>389</v>
      </c>
      <c r="D261" s="220" t="s">
        <v>144</v>
      </c>
      <c r="E261" s="221" t="s">
        <v>390</v>
      </c>
      <c r="F261" s="222" t="s">
        <v>391</v>
      </c>
      <c r="G261" s="223" t="s">
        <v>174</v>
      </c>
      <c r="H261" s="224">
        <v>21</v>
      </c>
      <c r="I261" s="225"/>
      <c r="J261" s="226">
        <f>ROUND(I261*H261,2)</f>
        <v>0</v>
      </c>
      <c r="K261" s="227"/>
      <c r="L261" s="45"/>
      <c r="M261" s="228" t="s">
        <v>1</v>
      </c>
      <c r="N261" s="229" t="s">
        <v>46</v>
      </c>
      <c r="O261" s="92"/>
      <c r="P261" s="230">
        <f>O261*H261</f>
        <v>0</v>
      </c>
      <c r="Q261" s="230">
        <v>1E-05</v>
      </c>
      <c r="R261" s="230">
        <f>Q261*H261</f>
        <v>0.00021</v>
      </c>
      <c r="S261" s="230">
        <v>0</v>
      </c>
      <c r="T261" s="231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2" t="s">
        <v>89</v>
      </c>
      <c r="AT261" s="232" t="s">
        <v>144</v>
      </c>
      <c r="AU261" s="232" t="s">
        <v>171</v>
      </c>
      <c r="AY261" s="18" t="s">
        <v>141</v>
      </c>
      <c r="BE261" s="233">
        <f>IF(N261="základní",J261,0)</f>
        <v>0</v>
      </c>
      <c r="BF261" s="233">
        <f>IF(N261="snížená",J261,0)</f>
        <v>0</v>
      </c>
      <c r="BG261" s="233">
        <f>IF(N261="zákl. přenesená",J261,0)</f>
        <v>0</v>
      </c>
      <c r="BH261" s="233">
        <f>IF(N261="sníž. přenesená",J261,0)</f>
        <v>0</v>
      </c>
      <c r="BI261" s="233">
        <f>IF(N261="nulová",J261,0)</f>
        <v>0</v>
      </c>
      <c r="BJ261" s="18" t="s">
        <v>89</v>
      </c>
      <c r="BK261" s="233">
        <f>ROUND(I261*H261,2)</f>
        <v>0</v>
      </c>
      <c r="BL261" s="18" t="s">
        <v>89</v>
      </c>
      <c r="BM261" s="232" t="s">
        <v>392</v>
      </c>
    </row>
    <row r="262" s="13" customFormat="1">
      <c r="A262" s="13"/>
      <c r="B262" s="234"/>
      <c r="C262" s="235"/>
      <c r="D262" s="236" t="s">
        <v>154</v>
      </c>
      <c r="E262" s="237" t="s">
        <v>1</v>
      </c>
      <c r="F262" s="238" t="s">
        <v>338</v>
      </c>
      <c r="G262" s="235"/>
      <c r="H262" s="237" t="s">
        <v>1</v>
      </c>
      <c r="I262" s="239"/>
      <c r="J262" s="235"/>
      <c r="K262" s="235"/>
      <c r="L262" s="240"/>
      <c r="M262" s="241"/>
      <c r="N262" s="242"/>
      <c r="O262" s="242"/>
      <c r="P262" s="242"/>
      <c r="Q262" s="242"/>
      <c r="R262" s="242"/>
      <c r="S262" s="242"/>
      <c r="T262" s="24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4" t="s">
        <v>154</v>
      </c>
      <c r="AU262" s="244" t="s">
        <v>171</v>
      </c>
      <c r="AV262" s="13" t="s">
        <v>89</v>
      </c>
      <c r="AW262" s="13" t="s">
        <v>34</v>
      </c>
      <c r="AX262" s="13" t="s">
        <v>81</v>
      </c>
      <c r="AY262" s="244" t="s">
        <v>141</v>
      </c>
    </row>
    <row r="263" s="13" customFormat="1">
      <c r="A263" s="13"/>
      <c r="B263" s="234"/>
      <c r="C263" s="235"/>
      <c r="D263" s="236" t="s">
        <v>154</v>
      </c>
      <c r="E263" s="237" t="s">
        <v>1</v>
      </c>
      <c r="F263" s="238" t="s">
        <v>393</v>
      </c>
      <c r="G263" s="235"/>
      <c r="H263" s="237" t="s">
        <v>1</v>
      </c>
      <c r="I263" s="239"/>
      <c r="J263" s="235"/>
      <c r="K263" s="235"/>
      <c r="L263" s="240"/>
      <c r="M263" s="241"/>
      <c r="N263" s="242"/>
      <c r="O263" s="242"/>
      <c r="P263" s="242"/>
      <c r="Q263" s="242"/>
      <c r="R263" s="242"/>
      <c r="S263" s="242"/>
      <c r="T263" s="24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4" t="s">
        <v>154</v>
      </c>
      <c r="AU263" s="244" t="s">
        <v>171</v>
      </c>
      <c r="AV263" s="13" t="s">
        <v>89</v>
      </c>
      <c r="AW263" s="13" t="s">
        <v>34</v>
      </c>
      <c r="AX263" s="13" t="s">
        <v>81</v>
      </c>
      <c r="AY263" s="244" t="s">
        <v>141</v>
      </c>
    </row>
    <row r="264" s="14" customFormat="1">
      <c r="A264" s="14"/>
      <c r="B264" s="245"/>
      <c r="C264" s="246"/>
      <c r="D264" s="236" t="s">
        <v>154</v>
      </c>
      <c r="E264" s="247" t="s">
        <v>1</v>
      </c>
      <c r="F264" s="248" t="s">
        <v>394</v>
      </c>
      <c r="G264" s="246"/>
      <c r="H264" s="249">
        <v>8</v>
      </c>
      <c r="I264" s="250"/>
      <c r="J264" s="246"/>
      <c r="K264" s="246"/>
      <c r="L264" s="251"/>
      <c r="M264" s="252"/>
      <c r="N264" s="253"/>
      <c r="O264" s="253"/>
      <c r="P264" s="253"/>
      <c r="Q264" s="253"/>
      <c r="R264" s="253"/>
      <c r="S264" s="253"/>
      <c r="T264" s="25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55" t="s">
        <v>154</v>
      </c>
      <c r="AU264" s="255" t="s">
        <v>171</v>
      </c>
      <c r="AV264" s="14" t="s">
        <v>91</v>
      </c>
      <c r="AW264" s="14" t="s">
        <v>34</v>
      </c>
      <c r="AX264" s="14" t="s">
        <v>81</v>
      </c>
      <c r="AY264" s="255" t="s">
        <v>141</v>
      </c>
    </row>
    <row r="265" s="13" customFormat="1">
      <c r="A265" s="13"/>
      <c r="B265" s="234"/>
      <c r="C265" s="235"/>
      <c r="D265" s="236" t="s">
        <v>154</v>
      </c>
      <c r="E265" s="237" t="s">
        <v>1</v>
      </c>
      <c r="F265" s="238" t="s">
        <v>395</v>
      </c>
      <c r="G265" s="235"/>
      <c r="H265" s="237" t="s">
        <v>1</v>
      </c>
      <c r="I265" s="239"/>
      <c r="J265" s="235"/>
      <c r="K265" s="235"/>
      <c r="L265" s="240"/>
      <c r="M265" s="241"/>
      <c r="N265" s="242"/>
      <c r="O265" s="242"/>
      <c r="P265" s="242"/>
      <c r="Q265" s="242"/>
      <c r="R265" s="242"/>
      <c r="S265" s="242"/>
      <c r="T265" s="24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4" t="s">
        <v>154</v>
      </c>
      <c r="AU265" s="244" t="s">
        <v>171</v>
      </c>
      <c r="AV265" s="13" t="s">
        <v>89</v>
      </c>
      <c r="AW265" s="13" t="s">
        <v>34</v>
      </c>
      <c r="AX265" s="13" t="s">
        <v>81</v>
      </c>
      <c r="AY265" s="244" t="s">
        <v>141</v>
      </c>
    </row>
    <row r="266" s="14" customFormat="1">
      <c r="A266" s="14"/>
      <c r="B266" s="245"/>
      <c r="C266" s="246"/>
      <c r="D266" s="236" t="s">
        <v>154</v>
      </c>
      <c r="E266" s="247" t="s">
        <v>1</v>
      </c>
      <c r="F266" s="248" t="s">
        <v>354</v>
      </c>
      <c r="G266" s="246"/>
      <c r="H266" s="249">
        <v>2</v>
      </c>
      <c r="I266" s="250"/>
      <c r="J266" s="246"/>
      <c r="K266" s="246"/>
      <c r="L266" s="251"/>
      <c r="M266" s="252"/>
      <c r="N266" s="253"/>
      <c r="O266" s="253"/>
      <c r="P266" s="253"/>
      <c r="Q266" s="253"/>
      <c r="R266" s="253"/>
      <c r="S266" s="253"/>
      <c r="T266" s="25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5" t="s">
        <v>154</v>
      </c>
      <c r="AU266" s="255" t="s">
        <v>171</v>
      </c>
      <c r="AV266" s="14" t="s">
        <v>91</v>
      </c>
      <c r="AW266" s="14" t="s">
        <v>34</v>
      </c>
      <c r="AX266" s="14" t="s">
        <v>81</v>
      </c>
      <c r="AY266" s="255" t="s">
        <v>141</v>
      </c>
    </row>
    <row r="267" s="16" customFormat="1">
      <c r="A267" s="16"/>
      <c r="B267" s="278"/>
      <c r="C267" s="279"/>
      <c r="D267" s="236" t="s">
        <v>154</v>
      </c>
      <c r="E267" s="280" t="s">
        <v>1</v>
      </c>
      <c r="F267" s="281" t="s">
        <v>396</v>
      </c>
      <c r="G267" s="279"/>
      <c r="H267" s="282">
        <v>10</v>
      </c>
      <c r="I267" s="283"/>
      <c r="J267" s="279"/>
      <c r="K267" s="279"/>
      <c r="L267" s="284"/>
      <c r="M267" s="285"/>
      <c r="N267" s="286"/>
      <c r="O267" s="286"/>
      <c r="P267" s="286"/>
      <c r="Q267" s="286"/>
      <c r="R267" s="286"/>
      <c r="S267" s="286"/>
      <c r="T267" s="287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T267" s="288" t="s">
        <v>154</v>
      </c>
      <c r="AU267" s="288" t="s">
        <v>171</v>
      </c>
      <c r="AV267" s="16" t="s">
        <v>171</v>
      </c>
      <c r="AW267" s="16" t="s">
        <v>34</v>
      </c>
      <c r="AX267" s="16" t="s">
        <v>81</v>
      </c>
      <c r="AY267" s="288" t="s">
        <v>141</v>
      </c>
    </row>
    <row r="268" s="13" customFormat="1">
      <c r="A268" s="13"/>
      <c r="B268" s="234"/>
      <c r="C268" s="235"/>
      <c r="D268" s="236" t="s">
        <v>154</v>
      </c>
      <c r="E268" s="237" t="s">
        <v>1</v>
      </c>
      <c r="F268" s="238" t="s">
        <v>347</v>
      </c>
      <c r="G268" s="235"/>
      <c r="H268" s="237" t="s">
        <v>1</v>
      </c>
      <c r="I268" s="239"/>
      <c r="J268" s="235"/>
      <c r="K268" s="235"/>
      <c r="L268" s="240"/>
      <c r="M268" s="241"/>
      <c r="N268" s="242"/>
      <c r="O268" s="242"/>
      <c r="P268" s="242"/>
      <c r="Q268" s="242"/>
      <c r="R268" s="242"/>
      <c r="S268" s="242"/>
      <c r="T268" s="24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4" t="s">
        <v>154</v>
      </c>
      <c r="AU268" s="244" t="s">
        <v>171</v>
      </c>
      <c r="AV268" s="13" t="s">
        <v>89</v>
      </c>
      <c r="AW268" s="13" t="s">
        <v>34</v>
      </c>
      <c r="AX268" s="13" t="s">
        <v>81</v>
      </c>
      <c r="AY268" s="244" t="s">
        <v>141</v>
      </c>
    </row>
    <row r="269" s="13" customFormat="1">
      <c r="A269" s="13"/>
      <c r="B269" s="234"/>
      <c r="C269" s="235"/>
      <c r="D269" s="236" t="s">
        <v>154</v>
      </c>
      <c r="E269" s="237" t="s">
        <v>1</v>
      </c>
      <c r="F269" s="238" t="s">
        <v>397</v>
      </c>
      <c r="G269" s="235"/>
      <c r="H269" s="237" t="s">
        <v>1</v>
      </c>
      <c r="I269" s="239"/>
      <c r="J269" s="235"/>
      <c r="K269" s="235"/>
      <c r="L269" s="240"/>
      <c r="M269" s="241"/>
      <c r="N269" s="242"/>
      <c r="O269" s="242"/>
      <c r="P269" s="242"/>
      <c r="Q269" s="242"/>
      <c r="R269" s="242"/>
      <c r="S269" s="242"/>
      <c r="T269" s="24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4" t="s">
        <v>154</v>
      </c>
      <c r="AU269" s="244" t="s">
        <v>171</v>
      </c>
      <c r="AV269" s="13" t="s">
        <v>89</v>
      </c>
      <c r="AW269" s="13" t="s">
        <v>34</v>
      </c>
      <c r="AX269" s="13" t="s">
        <v>81</v>
      </c>
      <c r="AY269" s="244" t="s">
        <v>141</v>
      </c>
    </row>
    <row r="270" s="14" customFormat="1">
      <c r="A270" s="14"/>
      <c r="B270" s="245"/>
      <c r="C270" s="246"/>
      <c r="D270" s="236" t="s">
        <v>154</v>
      </c>
      <c r="E270" s="247" t="s">
        <v>1</v>
      </c>
      <c r="F270" s="248" t="s">
        <v>348</v>
      </c>
      <c r="G270" s="246"/>
      <c r="H270" s="249">
        <v>4</v>
      </c>
      <c r="I270" s="250"/>
      <c r="J270" s="246"/>
      <c r="K270" s="246"/>
      <c r="L270" s="251"/>
      <c r="M270" s="252"/>
      <c r="N270" s="253"/>
      <c r="O270" s="253"/>
      <c r="P270" s="253"/>
      <c r="Q270" s="253"/>
      <c r="R270" s="253"/>
      <c r="S270" s="253"/>
      <c r="T270" s="25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5" t="s">
        <v>154</v>
      </c>
      <c r="AU270" s="255" t="s">
        <v>171</v>
      </c>
      <c r="AV270" s="14" t="s">
        <v>91</v>
      </c>
      <c r="AW270" s="14" t="s">
        <v>34</v>
      </c>
      <c r="AX270" s="14" t="s">
        <v>81</v>
      </c>
      <c r="AY270" s="255" t="s">
        <v>141</v>
      </c>
    </row>
    <row r="271" s="13" customFormat="1">
      <c r="A271" s="13"/>
      <c r="B271" s="234"/>
      <c r="C271" s="235"/>
      <c r="D271" s="236" t="s">
        <v>154</v>
      </c>
      <c r="E271" s="237" t="s">
        <v>1</v>
      </c>
      <c r="F271" s="238" t="s">
        <v>398</v>
      </c>
      <c r="G271" s="235"/>
      <c r="H271" s="237" t="s">
        <v>1</v>
      </c>
      <c r="I271" s="239"/>
      <c r="J271" s="235"/>
      <c r="K271" s="235"/>
      <c r="L271" s="240"/>
      <c r="M271" s="241"/>
      <c r="N271" s="242"/>
      <c r="O271" s="242"/>
      <c r="P271" s="242"/>
      <c r="Q271" s="242"/>
      <c r="R271" s="242"/>
      <c r="S271" s="242"/>
      <c r="T271" s="24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4" t="s">
        <v>154</v>
      </c>
      <c r="AU271" s="244" t="s">
        <v>171</v>
      </c>
      <c r="AV271" s="13" t="s">
        <v>89</v>
      </c>
      <c r="AW271" s="13" t="s">
        <v>34</v>
      </c>
      <c r="AX271" s="13" t="s">
        <v>81</v>
      </c>
      <c r="AY271" s="244" t="s">
        <v>141</v>
      </c>
    </row>
    <row r="272" s="14" customFormat="1">
      <c r="A272" s="14"/>
      <c r="B272" s="245"/>
      <c r="C272" s="246"/>
      <c r="D272" s="236" t="s">
        <v>154</v>
      </c>
      <c r="E272" s="247" t="s">
        <v>1</v>
      </c>
      <c r="F272" s="248" t="s">
        <v>354</v>
      </c>
      <c r="G272" s="246"/>
      <c r="H272" s="249">
        <v>2</v>
      </c>
      <c r="I272" s="250"/>
      <c r="J272" s="246"/>
      <c r="K272" s="246"/>
      <c r="L272" s="251"/>
      <c r="M272" s="252"/>
      <c r="N272" s="253"/>
      <c r="O272" s="253"/>
      <c r="P272" s="253"/>
      <c r="Q272" s="253"/>
      <c r="R272" s="253"/>
      <c r="S272" s="253"/>
      <c r="T272" s="25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5" t="s">
        <v>154</v>
      </c>
      <c r="AU272" s="255" t="s">
        <v>171</v>
      </c>
      <c r="AV272" s="14" t="s">
        <v>91</v>
      </c>
      <c r="AW272" s="14" t="s">
        <v>34</v>
      </c>
      <c r="AX272" s="14" t="s">
        <v>81</v>
      </c>
      <c r="AY272" s="255" t="s">
        <v>141</v>
      </c>
    </row>
    <row r="273" s="16" customFormat="1">
      <c r="A273" s="16"/>
      <c r="B273" s="278"/>
      <c r="C273" s="279"/>
      <c r="D273" s="236" t="s">
        <v>154</v>
      </c>
      <c r="E273" s="280" t="s">
        <v>1</v>
      </c>
      <c r="F273" s="281" t="s">
        <v>396</v>
      </c>
      <c r="G273" s="279"/>
      <c r="H273" s="282">
        <v>6</v>
      </c>
      <c r="I273" s="283"/>
      <c r="J273" s="279"/>
      <c r="K273" s="279"/>
      <c r="L273" s="284"/>
      <c r="M273" s="285"/>
      <c r="N273" s="286"/>
      <c r="O273" s="286"/>
      <c r="P273" s="286"/>
      <c r="Q273" s="286"/>
      <c r="R273" s="286"/>
      <c r="S273" s="286"/>
      <c r="T273" s="287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T273" s="288" t="s">
        <v>154</v>
      </c>
      <c r="AU273" s="288" t="s">
        <v>171</v>
      </c>
      <c r="AV273" s="16" t="s">
        <v>171</v>
      </c>
      <c r="AW273" s="16" t="s">
        <v>34</v>
      </c>
      <c r="AX273" s="16" t="s">
        <v>81</v>
      </c>
      <c r="AY273" s="288" t="s">
        <v>141</v>
      </c>
    </row>
    <row r="274" s="13" customFormat="1">
      <c r="A274" s="13"/>
      <c r="B274" s="234"/>
      <c r="C274" s="235"/>
      <c r="D274" s="236" t="s">
        <v>154</v>
      </c>
      <c r="E274" s="237" t="s">
        <v>1</v>
      </c>
      <c r="F274" s="238" t="s">
        <v>340</v>
      </c>
      <c r="G274" s="235"/>
      <c r="H274" s="237" t="s">
        <v>1</v>
      </c>
      <c r="I274" s="239"/>
      <c r="J274" s="235"/>
      <c r="K274" s="235"/>
      <c r="L274" s="240"/>
      <c r="M274" s="241"/>
      <c r="N274" s="242"/>
      <c r="O274" s="242"/>
      <c r="P274" s="242"/>
      <c r="Q274" s="242"/>
      <c r="R274" s="242"/>
      <c r="S274" s="242"/>
      <c r="T274" s="24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4" t="s">
        <v>154</v>
      </c>
      <c r="AU274" s="244" t="s">
        <v>171</v>
      </c>
      <c r="AV274" s="13" t="s">
        <v>89</v>
      </c>
      <c r="AW274" s="13" t="s">
        <v>34</v>
      </c>
      <c r="AX274" s="13" t="s">
        <v>81</v>
      </c>
      <c r="AY274" s="244" t="s">
        <v>141</v>
      </c>
    </row>
    <row r="275" s="13" customFormat="1">
      <c r="A275" s="13"/>
      <c r="B275" s="234"/>
      <c r="C275" s="235"/>
      <c r="D275" s="236" t="s">
        <v>154</v>
      </c>
      <c r="E275" s="237" t="s">
        <v>1</v>
      </c>
      <c r="F275" s="238" t="s">
        <v>399</v>
      </c>
      <c r="G275" s="235"/>
      <c r="H275" s="237" t="s">
        <v>1</v>
      </c>
      <c r="I275" s="239"/>
      <c r="J275" s="235"/>
      <c r="K275" s="235"/>
      <c r="L275" s="240"/>
      <c r="M275" s="241"/>
      <c r="N275" s="242"/>
      <c r="O275" s="242"/>
      <c r="P275" s="242"/>
      <c r="Q275" s="242"/>
      <c r="R275" s="242"/>
      <c r="S275" s="242"/>
      <c r="T275" s="24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4" t="s">
        <v>154</v>
      </c>
      <c r="AU275" s="244" t="s">
        <v>171</v>
      </c>
      <c r="AV275" s="13" t="s">
        <v>89</v>
      </c>
      <c r="AW275" s="13" t="s">
        <v>34</v>
      </c>
      <c r="AX275" s="13" t="s">
        <v>81</v>
      </c>
      <c r="AY275" s="244" t="s">
        <v>141</v>
      </c>
    </row>
    <row r="276" s="14" customFormat="1">
      <c r="A276" s="14"/>
      <c r="B276" s="245"/>
      <c r="C276" s="246"/>
      <c r="D276" s="236" t="s">
        <v>154</v>
      </c>
      <c r="E276" s="247" t="s">
        <v>1</v>
      </c>
      <c r="F276" s="248" t="s">
        <v>89</v>
      </c>
      <c r="G276" s="246"/>
      <c r="H276" s="249">
        <v>1</v>
      </c>
      <c r="I276" s="250"/>
      <c r="J276" s="246"/>
      <c r="K276" s="246"/>
      <c r="L276" s="251"/>
      <c r="M276" s="252"/>
      <c r="N276" s="253"/>
      <c r="O276" s="253"/>
      <c r="P276" s="253"/>
      <c r="Q276" s="253"/>
      <c r="R276" s="253"/>
      <c r="S276" s="253"/>
      <c r="T276" s="25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5" t="s">
        <v>154</v>
      </c>
      <c r="AU276" s="255" t="s">
        <v>171</v>
      </c>
      <c r="AV276" s="14" t="s">
        <v>91</v>
      </c>
      <c r="AW276" s="14" t="s">
        <v>34</v>
      </c>
      <c r="AX276" s="14" t="s">
        <v>81</v>
      </c>
      <c r="AY276" s="255" t="s">
        <v>141</v>
      </c>
    </row>
    <row r="277" s="13" customFormat="1">
      <c r="A277" s="13"/>
      <c r="B277" s="234"/>
      <c r="C277" s="235"/>
      <c r="D277" s="236" t="s">
        <v>154</v>
      </c>
      <c r="E277" s="237" t="s">
        <v>1</v>
      </c>
      <c r="F277" s="238" t="s">
        <v>399</v>
      </c>
      <c r="G277" s="235"/>
      <c r="H277" s="237" t="s">
        <v>1</v>
      </c>
      <c r="I277" s="239"/>
      <c r="J277" s="235"/>
      <c r="K277" s="235"/>
      <c r="L277" s="240"/>
      <c r="M277" s="241"/>
      <c r="N277" s="242"/>
      <c r="O277" s="242"/>
      <c r="P277" s="242"/>
      <c r="Q277" s="242"/>
      <c r="R277" s="242"/>
      <c r="S277" s="242"/>
      <c r="T277" s="24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4" t="s">
        <v>154</v>
      </c>
      <c r="AU277" s="244" t="s">
        <v>171</v>
      </c>
      <c r="AV277" s="13" t="s">
        <v>89</v>
      </c>
      <c r="AW277" s="13" t="s">
        <v>34</v>
      </c>
      <c r="AX277" s="13" t="s">
        <v>81</v>
      </c>
      <c r="AY277" s="244" t="s">
        <v>141</v>
      </c>
    </row>
    <row r="278" s="14" customFormat="1">
      <c r="A278" s="14"/>
      <c r="B278" s="245"/>
      <c r="C278" s="246"/>
      <c r="D278" s="236" t="s">
        <v>154</v>
      </c>
      <c r="E278" s="247" t="s">
        <v>1</v>
      </c>
      <c r="F278" s="248" t="s">
        <v>364</v>
      </c>
      <c r="G278" s="246"/>
      <c r="H278" s="249">
        <v>2</v>
      </c>
      <c r="I278" s="250"/>
      <c r="J278" s="246"/>
      <c r="K278" s="246"/>
      <c r="L278" s="251"/>
      <c r="M278" s="252"/>
      <c r="N278" s="253"/>
      <c r="O278" s="253"/>
      <c r="P278" s="253"/>
      <c r="Q278" s="253"/>
      <c r="R278" s="253"/>
      <c r="S278" s="253"/>
      <c r="T278" s="25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5" t="s">
        <v>154</v>
      </c>
      <c r="AU278" s="255" t="s">
        <v>171</v>
      </c>
      <c r="AV278" s="14" t="s">
        <v>91</v>
      </c>
      <c r="AW278" s="14" t="s">
        <v>34</v>
      </c>
      <c r="AX278" s="14" t="s">
        <v>81</v>
      </c>
      <c r="AY278" s="255" t="s">
        <v>141</v>
      </c>
    </row>
    <row r="279" s="16" customFormat="1">
      <c r="A279" s="16"/>
      <c r="B279" s="278"/>
      <c r="C279" s="279"/>
      <c r="D279" s="236" t="s">
        <v>154</v>
      </c>
      <c r="E279" s="280" t="s">
        <v>1</v>
      </c>
      <c r="F279" s="281" t="s">
        <v>396</v>
      </c>
      <c r="G279" s="279"/>
      <c r="H279" s="282">
        <v>3</v>
      </c>
      <c r="I279" s="283"/>
      <c r="J279" s="279"/>
      <c r="K279" s="279"/>
      <c r="L279" s="284"/>
      <c r="M279" s="285"/>
      <c r="N279" s="286"/>
      <c r="O279" s="286"/>
      <c r="P279" s="286"/>
      <c r="Q279" s="286"/>
      <c r="R279" s="286"/>
      <c r="S279" s="286"/>
      <c r="T279" s="287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88" t="s">
        <v>154</v>
      </c>
      <c r="AU279" s="288" t="s">
        <v>171</v>
      </c>
      <c r="AV279" s="16" t="s">
        <v>171</v>
      </c>
      <c r="AW279" s="16" t="s">
        <v>34</v>
      </c>
      <c r="AX279" s="16" t="s">
        <v>81</v>
      </c>
      <c r="AY279" s="288" t="s">
        <v>141</v>
      </c>
    </row>
    <row r="280" s="13" customFormat="1">
      <c r="A280" s="13"/>
      <c r="B280" s="234"/>
      <c r="C280" s="235"/>
      <c r="D280" s="236" t="s">
        <v>154</v>
      </c>
      <c r="E280" s="237" t="s">
        <v>1</v>
      </c>
      <c r="F280" s="238" t="s">
        <v>375</v>
      </c>
      <c r="G280" s="235"/>
      <c r="H280" s="237" t="s">
        <v>1</v>
      </c>
      <c r="I280" s="239"/>
      <c r="J280" s="235"/>
      <c r="K280" s="235"/>
      <c r="L280" s="240"/>
      <c r="M280" s="241"/>
      <c r="N280" s="242"/>
      <c r="O280" s="242"/>
      <c r="P280" s="242"/>
      <c r="Q280" s="242"/>
      <c r="R280" s="242"/>
      <c r="S280" s="242"/>
      <c r="T280" s="24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4" t="s">
        <v>154</v>
      </c>
      <c r="AU280" s="244" t="s">
        <v>171</v>
      </c>
      <c r="AV280" s="13" t="s">
        <v>89</v>
      </c>
      <c r="AW280" s="13" t="s">
        <v>34</v>
      </c>
      <c r="AX280" s="13" t="s">
        <v>81</v>
      </c>
      <c r="AY280" s="244" t="s">
        <v>141</v>
      </c>
    </row>
    <row r="281" s="14" customFormat="1">
      <c r="A281" s="14"/>
      <c r="B281" s="245"/>
      <c r="C281" s="246"/>
      <c r="D281" s="236" t="s">
        <v>154</v>
      </c>
      <c r="E281" s="247" t="s">
        <v>1</v>
      </c>
      <c r="F281" s="248" t="s">
        <v>364</v>
      </c>
      <c r="G281" s="246"/>
      <c r="H281" s="249">
        <v>2</v>
      </c>
      <c r="I281" s="250"/>
      <c r="J281" s="246"/>
      <c r="K281" s="246"/>
      <c r="L281" s="251"/>
      <c r="M281" s="252"/>
      <c r="N281" s="253"/>
      <c r="O281" s="253"/>
      <c r="P281" s="253"/>
      <c r="Q281" s="253"/>
      <c r="R281" s="253"/>
      <c r="S281" s="253"/>
      <c r="T281" s="25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5" t="s">
        <v>154</v>
      </c>
      <c r="AU281" s="255" t="s">
        <v>171</v>
      </c>
      <c r="AV281" s="14" t="s">
        <v>91</v>
      </c>
      <c r="AW281" s="14" t="s">
        <v>34</v>
      </c>
      <c r="AX281" s="14" t="s">
        <v>81</v>
      </c>
      <c r="AY281" s="255" t="s">
        <v>141</v>
      </c>
    </row>
    <row r="282" s="15" customFormat="1">
      <c r="A282" s="15"/>
      <c r="B282" s="256"/>
      <c r="C282" s="257"/>
      <c r="D282" s="236" t="s">
        <v>154</v>
      </c>
      <c r="E282" s="258" t="s">
        <v>1</v>
      </c>
      <c r="F282" s="259" t="s">
        <v>179</v>
      </c>
      <c r="G282" s="257"/>
      <c r="H282" s="260">
        <v>21</v>
      </c>
      <c r="I282" s="261"/>
      <c r="J282" s="257"/>
      <c r="K282" s="257"/>
      <c r="L282" s="262"/>
      <c r="M282" s="263"/>
      <c r="N282" s="264"/>
      <c r="O282" s="264"/>
      <c r="P282" s="264"/>
      <c r="Q282" s="264"/>
      <c r="R282" s="264"/>
      <c r="S282" s="264"/>
      <c r="T282" s="26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6" t="s">
        <v>154</v>
      </c>
      <c r="AU282" s="266" t="s">
        <v>171</v>
      </c>
      <c r="AV282" s="15" t="s">
        <v>148</v>
      </c>
      <c r="AW282" s="15" t="s">
        <v>34</v>
      </c>
      <c r="AX282" s="15" t="s">
        <v>89</v>
      </c>
      <c r="AY282" s="266" t="s">
        <v>141</v>
      </c>
    </row>
    <row r="283" s="2" customFormat="1" ht="24.15" customHeight="1">
      <c r="A283" s="39"/>
      <c r="B283" s="40"/>
      <c r="C283" s="220" t="s">
        <v>400</v>
      </c>
      <c r="D283" s="220" t="s">
        <v>144</v>
      </c>
      <c r="E283" s="221" t="s">
        <v>401</v>
      </c>
      <c r="F283" s="222" t="s">
        <v>402</v>
      </c>
      <c r="G283" s="223" t="s">
        <v>174</v>
      </c>
      <c r="H283" s="224">
        <v>23</v>
      </c>
      <c r="I283" s="225"/>
      <c r="J283" s="226">
        <f>ROUND(I283*H283,2)</f>
        <v>0</v>
      </c>
      <c r="K283" s="227"/>
      <c r="L283" s="45"/>
      <c r="M283" s="228" t="s">
        <v>1</v>
      </c>
      <c r="N283" s="229" t="s">
        <v>46</v>
      </c>
      <c r="O283" s="92"/>
      <c r="P283" s="230">
        <f>O283*H283</f>
        <v>0</v>
      </c>
      <c r="Q283" s="230">
        <v>1E-05</v>
      </c>
      <c r="R283" s="230">
        <f>Q283*H283</f>
        <v>0.00023</v>
      </c>
      <c r="S283" s="230">
        <v>0</v>
      </c>
      <c r="T283" s="231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2" t="s">
        <v>89</v>
      </c>
      <c r="AT283" s="232" t="s">
        <v>144</v>
      </c>
      <c r="AU283" s="232" t="s">
        <v>171</v>
      </c>
      <c r="AY283" s="18" t="s">
        <v>141</v>
      </c>
      <c r="BE283" s="233">
        <f>IF(N283="základní",J283,0)</f>
        <v>0</v>
      </c>
      <c r="BF283" s="233">
        <f>IF(N283="snížená",J283,0)</f>
        <v>0</v>
      </c>
      <c r="BG283" s="233">
        <f>IF(N283="zákl. přenesená",J283,0)</f>
        <v>0</v>
      </c>
      <c r="BH283" s="233">
        <f>IF(N283="sníž. přenesená",J283,0)</f>
        <v>0</v>
      </c>
      <c r="BI283" s="233">
        <f>IF(N283="nulová",J283,0)</f>
        <v>0</v>
      </c>
      <c r="BJ283" s="18" t="s">
        <v>89</v>
      </c>
      <c r="BK283" s="233">
        <f>ROUND(I283*H283,2)</f>
        <v>0</v>
      </c>
      <c r="BL283" s="18" t="s">
        <v>89</v>
      </c>
      <c r="BM283" s="232" t="s">
        <v>403</v>
      </c>
    </row>
    <row r="284" s="13" customFormat="1">
      <c r="A284" s="13"/>
      <c r="B284" s="234"/>
      <c r="C284" s="235"/>
      <c r="D284" s="236" t="s">
        <v>154</v>
      </c>
      <c r="E284" s="237" t="s">
        <v>1</v>
      </c>
      <c r="F284" s="238" t="s">
        <v>346</v>
      </c>
      <c r="G284" s="235"/>
      <c r="H284" s="237" t="s">
        <v>1</v>
      </c>
      <c r="I284" s="239"/>
      <c r="J284" s="235"/>
      <c r="K284" s="235"/>
      <c r="L284" s="240"/>
      <c r="M284" s="241"/>
      <c r="N284" s="242"/>
      <c r="O284" s="242"/>
      <c r="P284" s="242"/>
      <c r="Q284" s="242"/>
      <c r="R284" s="242"/>
      <c r="S284" s="242"/>
      <c r="T284" s="24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4" t="s">
        <v>154</v>
      </c>
      <c r="AU284" s="244" t="s">
        <v>171</v>
      </c>
      <c r="AV284" s="13" t="s">
        <v>89</v>
      </c>
      <c r="AW284" s="13" t="s">
        <v>34</v>
      </c>
      <c r="AX284" s="13" t="s">
        <v>81</v>
      </c>
      <c r="AY284" s="244" t="s">
        <v>141</v>
      </c>
    </row>
    <row r="285" s="13" customFormat="1">
      <c r="A285" s="13"/>
      <c r="B285" s="234"/>
      <c r="C285" s="235"/>
      <c r="D285" s="236" t="s">
        <v>154</v>
      </c>
      <c r="E285" s="237" t="s">
        <v>1</v>
      </c>
      <c r="F285" s="238" t="s">
        <v>404</v>
      </c>
      <c r="G285" s="235"/>
      <c r="H285" s="237" t="s">
        <v>1</v>
      </c>
      <c r="I285" s="239"/>
      <c r="J285" s="235"/>
      <c r="K285" s="235"/>
      <c r="L285" s="240"/>
      <c r="M285" s="241"/>
      <c r="N285" s="242"/>
      <c r="O285" s="242"/>
      <c r="P285" s="242"/>
      <c r="Q285" s="242"/>
      <c r="R285" s="242"/>
      <c r="S285" s="242"/>
      <c r="T285" s="24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4" t="s">
        <v>154</v>
      </c>
      <c r="AU285" s="244" t="s">
        <v>171</v>
      </c>
      <c r="AV285" s="13" t="s">
        <v>89</v>
      </c>
      <c r="AW285" s="13" t="s">
        <v>34</v>
      </c>
      <c r="AX285" s="13" t="s">
        <v>81</v>
      </c>
      <c r="AY285" s="244" t="s">
        <v>141</v>
      </c>
    </row>
    <row r="286" s="14" customFormat="1">
      <c r="A286" s="14"/>
      <c r="B286" s="245"/>
      <c r="C286" s="246"/>
      <c r="D286" s="236" t="s">
        <v>154</v>
      </c>
      <c r="E286" s="247" t="s">
        <v>1</v>
      </c>
      <c r="F286" s="248" t="s">
        <v>91</v>
      </c>
      <c r="G286" s="246"/>
      <c r="H286" s="249">
        <v>2</v>
      </c>
      <c r="I286" s="250"/>
      <c r="J286" s="246"/>
      <c r="K286" s="246"/>
      <c r="L286" s="251"/>
      <c r="M286" s="252"/>
      <c r="N286" s="253"/>
      <c r="O286" s="253"/>
      <c r="P286" s="253"/>
      <c r="Q286" s="253"/>
      <c r="R286" s="253"/>
      <c r="S286" s="253"/>
      <c r="T286" s="25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55" t="s">
        <v>154</v>
      </c>
      <c r="AU286" s="255" t="s">
        <v>171</v>
      </c>
      <c r="AV286" s="14" t="s">
        <v>91</v>
      </c>
      <c r="AW286" s="14" t="s">
        <v>34</v>
      </c>
      <c r="AX286" s="14" t="s">
        <v>81</v>
      </c>
      <c r="AY286" s="255" t="s">
        <v>141</v>
      </c>
    </row>
    <row r="287" s="13" customFormat="1">
      <c r="A287" s="13"/>
      <c r="B287" s="234"/>
      <c r="C287" s="235"/>
      <c r="D287" s="236" t="s">
        <v>154</v>
      </c>
      <c r="E287" s="237" t="s">
        <v>1</v>
      </c>
      <c r="F287" s="238" t="s">
        <v>405</v>
      </c>
      <c r="G287" s="235"/>
      <c r="H287" s="237" t="s">
        <v>1</v>
      </c>
      <c r="I287" s="239"/>
      <c r="J287" s="235"/>
      <c r="K287" s="235"/>
      <c r="L287" s="240"/>
      <c r="M287" s="241"/>
      <c r="N287" s="242"/>
      <c r="O287" s="242"/>
      <c r="P287" s="242"/>
      <c r="Q287" s="242"/>
      <c r="R287" s="242"/>
      <c r="S287" s="242"/>
      <c r="T287" s="24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4" t="s">
        <v>154</v>
      </c>
      <c r="AU287" s="244" t="s">
        <v>171</v>
      </c>
      <c r="AV287" s="13" t="s">
        <v>89</v>
      </c>
      <c r="AW287" s="13" t="s">
        <v>34</v>
      </c>
      <c r="AX287" s="13" t="s">
        <v>81</v>
      </c>
      <c r="AY287" s="244" t="s">
        <v>141</v>
      </c>
    </row>
    <row r="288" s="14" customFormat="1">
      <c r="A288" s="14"/>
      <c r="B288" s="245"/>
      <c r="C288" s="246"/>
      <c r="D288" s="236" t="s">
        <v>154</v>
      </c>
      <c r="E288" s="247" t="s">
        <v>1</v>
      </c>
      <c r="F288" s="248" t="s">
        <v>91</v>
      </c>
      <c r="G288" s="246"/>
      <c r="H288" s="249">
        <v>2</v>
      </c>
      <c r="I288" s="250"/>
      <c r="J288" s="246"/>
      <c r="K288" s="246"/>
      <c r="L288" s="251"/>
      <c r="M288" s="252"/>
      <c r="N288" s="253"/>
      <c r="O288" s="253"/>
      <c r="P288" s="253"/>
      <c r="Q288" s="253"/>
      <c r="R288" s="253"/>
      <c r="S288" s="253"/>
      <c r="T288" s="25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5" t="s">
        <v>154</v>
      </c>
      <c r="AU288" s="255" t="s">
        <v>171</v>
      </c>
      <c r="AV288" s="14" t="s">
        <v>91</v>
      </c>
      <c r="AW288" s="14" t="s">
        <v>34</v>
      </c>
      <c r="AX288" s="14" t="s">
        <v>81</v>
      </c>
      <c r="AY288" s="255" t="s">
        <v>141</v>
      </c>
    </row>
    <row r="289" s="13" customFormat="1">
      <c r="A289" s="13"/>
      <c r="B289" s="234"/>
      <c r="C289" s="235"/>
      <c r="D289" s="236" t="s">
        <v>154</v>
      </c>
      <c r="E289" s="237" t="s">
        <v>1</v>
      </c>
      <c r="F289" s="238" t="s">
        <v>406</v>
      </c>
      <c r="G289" s="235"/>
      <c r="H289" s="237" t="s">
        <v>1</v>
      </c>
      <c r="I289" s="239"/>
      <c r="J289" s="235"/>
      <c r="K289" s="235"/>
      <c r="L289" s="240"/>
      <c r="M289" s="241"/>
      <c r="N289" s="242"/>
      <c r="O289" s="242"/>
      <c r="P289" s="242"/>
      <c r="Q289" s="242"/>
      <c r="R289" s="242"/>
      <c r="S289" s="242"/>
      <c r="T289" s="24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4" t="s">
        <v>154</v>
      </c>
      <c r="AU289" s="244" t="s">
        <v>171</v>
      </c>
      <c r="AV289" s="13" t="s">
        <v>89</v>
      </c>
      <c r="AW289" s="13" t="s">
        <v>34</v>
      </c>
      <c r="AX289" s="13" t="s">
        <v>81</v>
      </c>
      <c r="AY289" s="244" t="s">
        <v>141</v>
      </c>
    </row>
    <row r="290" s="14" customFormat="1">
      <c r="A290" s="14"/>
      <c r="B290" s="245"/>
      <c r="C290" s="246"/>
      <c r="D290" s="236" t="s">
        <v>154</v>
      </c>
      <c r="E290" s="247" t="s">
        <v>1</v>
      </c>
      <c r="F290" s="248" t="s">
        <v>407</v>
      </c>
      <c r="G290" s="246"/>
      <c r="H290" s="249">
        <v>6</v>
      </c>
      <c r="I290" s="250"/>
      <c r="J290" s="246"/>
      <c r="K290" s="246"/>
      <c r="L290" s="251"/>
      <c r="M290" s="252"/>
      <c r="N290" s="253"/>
      <c r="O290" s="253"/>
      <c r="P290" s="253"/>
      <c r="Q290" s="253"/>
      <c r="R290" s="253"/>
      <c r="S290" s="253"/>
      <c r="T290" s="25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5" t="s">
        <v>154</v>
      </c>
      <c r="AU290" s="255" t="s">
        <v>171</v>
      </c>
      <c r="AV290" s="14" t="s">
        <v>91</v>
      </c>
      <c r="AW290" s="14" t="s">
        <v>34</v>
      </c>
      <c r="AX290" s="14" t="s">
        <v>81</v>
      </c>
      <c r="AY290" s="255" t="s">
        <v>141</v>
      </c>
    </row>
    <row r="291" s="16" customFormat="1">
      <c r="A291" s="16"/>
      <c r="B291" s="278"/>
      <c r="C291" s="279"/>
      <c r="D291" s="236" t="s">
        <v>154</v>
      </c>
      <c r="E291" s="280" t="s">
        <v>1</v>
      </c>
      <c r="F291" s="281" t="s">
        <v>396</v>
      </c>
      <c r="G291" s="279"/>
      <c r="H291" s="282">
        <v>10</v>
      </c>
      <c r="I291" s="283"/>
      <c r="J291" s="279"/>
      <c r="K291" s="279"/>
      <c r="L291" s="284"/>
      <c r="M291" s="285"/>
      <c r="N291" s="286"/>
      <c r="O291" s="286"/>
      <c r="P291" s="286"/>
      <c r="Q291" s="286"/>
      <c r="R291" s="286"/>
      <c r="S291" s="286"/>
      <c r="T291" s="287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T291" s="288" t="s">
        <v>154</v>
      </c>
      <c r="AU291" s="288" t="s">
        <v>171</v>
      </c>
      <c r="AV291" s="16" t="s">
        <v>171</v>
      </c>
      <c r="AW291" s="16" t="s">
        <v>34</v>
      </c>
      <c r="AX291" s="16" t="s">
        <v>81</v>
      </c>
      <c r="AY291" s="288" t="s">
        <v>141</v>
      </c>
    </row>
    <row r="292" s="13" customFormat="1">
      <c r="A292" s="13"/>
      <c r="B292" s="234"/>
      <c r="C292" s="235"/>
      <c r="D292" s="236" t="s">
        <v>154</v>
      </c>
      <c r="E292" s="237" t="s">
        <v>1</v>
      </c>
      <c r="F292" s="238" t="s">
        <v>347</v>
      </c>
      <c r="G292" s="235"/>
      <c r="H292" s="237" t="s">
        <v>1</v>
      </c>
      <c r="I292" s="239"/>
      <c r="J292" s="235"/>
      <c r="K292" s="235"/>
      <c r="L292" s="240"/>
      <c r="M292" s="241"/>
      <c r="N292" s="242"/>
      <c r="O292" s="242"/>
      <c r="P292" s="242"/>
      <c r="Q292" s="242"/>
      <c r="R292" s="242"/>
      <c r="S292" s="242"/>
      <c r="T292" s="24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4" t="s">
        <v>154</v>
      </c>
      <c r="AU292" s="244" t="s">
        <v>171</v>
      </c>
      <c r="AV292" s="13" t="s">
        <v>89</v>
      </c>
      <c r="AW292" s="13" t="s">
        <v>34</v>
      </c>
      <c r="AX292" s="13" t="s">
        <v>81</v>
      </c>
      <c r="AY292" s="244" t="s">
        <v>141</v>
      </c>
    </row>
    <row r="293" s="13" customFormat="1">
      <c r="A293" s="13"/>
      <c r="B293" s="234"/>
      <c r="C293" s="235"/>
      <c r="D293" s="236" t="s">
        <v>154</v>
      </c>
      <c r="E293" s="237" t="s">
        <v>1</v>
      </c>
      <c r="F293" s="238" t="s">
        <v>408</v>
      </c>
      <c r="G293" s="235"/>
      <c r="H293" s="237" t="s">
        <v>1</v>
      </c>
      <c r="I293" s="239"/>
      <c r="J293" s="235"/>
      <c r="K293" s="235"/>
      <c r="L293" s="240"/>
      <c r="M293" s="241"/>
      <c r="N293" s="242"/>
      <c r="O293" s="242"/>
      <c r="P293" s="242"/>
      <c r="Q293" s="242"/>
      <c r="R293" s="242"/>
      <c r="S293" s="242"/>
      <c r="T293" s="24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4" t="s">
        <v>154</v>
      </c>
      <c r="AU293" s="244" t="s">
        <v>171</v>
      </c>
      <c r="AV293" s="13" t="s">
        <v>89</v>
      </c>
      <c r="AW293" s="13" t="s">
        <v>34</v>
      </c>
      <c r="AX293" s="13" t="s">
        <v>81</v>
      </c>
      <c r="AY293" s="244" t="s">
        <v>141</v>
      </c>
    </row>
    <row r="294" s="14" customFormat="1">
      <c r="A294" s="14"/>
      <c r="B294" s="245"/>
      <c r="C294" s="246"/>
      <c r="D294" s="236" t="s">
        <v>154</v>
      </c>
      <c r="E294" s="247" t="s">
        <v>1</v>
      </c>
      <c r="F294" s="248" t="s">
        <v>354</v>
      </c>
      <c r="G294" s="246"/>
      <c r="H294" s="249">
        <v>2</v>
      </c>
      <c r="I294" s="250"/>
      <c r="J294" s="246"/>
      <c r="K294" s="246"/>
      <c r="L294" s="251"/>
      <c r="M294" s="252"/>
      <c r="N294" s="253"/>
      <c r="O294" s="253"/>
      <c r="P294" s="253"/>
      <c r="Q294" s="253"/>
      <c r="R294" s="253"/>
      <c r="S294" s="253"/>
      <c r="T294" s="25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55" t="s">
        <v>154</v>
      </c>
      <c r="AU294" s="255" t="s">
        <v>171</v>
      </c>
      <c r="AV294" s="14" t="s">
        <v>91</v>
      </c>
      <c r="AW294" s="14" t="s">
        <v>34</v>
      </c>
      <c r="AX294" s="14" t="s">
        <v>81</v>
      </c>
      <c r="AY294" s="255" t="s">
        <v>141</v>
      </c>
    </row>
    <row r="295" s="13" customFormat="1">
      <c r="A295" s="13"/>
      <c r="B295" s="234"/>
      <c r="C295" s="235"/>
      <c r="D295" s="236" t="s">
        <v>154</v>
      </c>
      <c r="E295" s="237" t="s">
        <v>1</v>
      </c>
      <c r="F295" s="238" t="s">
        <v>398</v>
      </c>
      <c r="G295" s="235"/>
      <c r="H295" s="237" t="s">
        <v>1</v>
      </c>
      <c r="I295" s="239"/>
      <c r="J295" s="235"/>
      <c r="K295" s="235"/>
      <c r="L295" s="240"/>
      <c r="M295" s="241"/>
      <c r="N295" s="242"/>
      <c r="O295" s="242"/>
      <c r="P295" s="242"/>
      <c r="Q295" s="242"/>
      <c r="R295" s="242"/>
      <c r="S295" s="242"/>
      <c r="T295" s="24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4" t="s">
        <v>154</v>
      </c>
      <c r="AU295" s="244" t="s">
        <v>171</v>
      </c>
      <c r="AV295" s="13" t="s">
        <v>89</v>
      </c>
      <c r="AW295" s="13" t="s">
        <v>34</v>
      </c>
      <c r="AX295" s="13" t="s">
        <v>81</v>
      </c>
      <c r="AY295" s="244" t="s">
        <v>141</v>
      </c>
    </row>
    <row r="296" s="14" customFormat="1">
      <c r="A296" s="14"/>
      <c r="B296" s="245"/>
      <c r="C296" s="246"/>
      <c r="D296" s="236" t="s">
        <v>154</v>
      </c>
      <c r="E296" s="247" t="s">
        <v>1</v>
      </c>
      <c r="F296" s="248" t="s">
        <v>354</v>
      </c>
      <c r="G296" s="246"/>
      <c r="H296" s="249">
        <v>2</v>
      </c>
      <c r="I296" s="250"/>
      <c r="J296" s="246"/>
      <c r="K296" s="246"/>
      <c r="L296" s="251"/>
      <c r="M296" s="252"/>
      <c r="N296" s="253"/>
      <c r="O296" s="253"/>
      <c r="P296" s="253"/>
      <c r="Q296" s="253"/>
      <c r="R296" s="253"/>
      <c r="S296" s="253"/>
      <c r="T296" s="25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5" t="s">
        <v>154</v>
      </c>
      <c r="AU296" s="255" t="s">
        <v>171</v>
      </c>
      <c r="AV296" s="14" t="s">
        <v>91</v>
      </c>
      <c r="AW296" s="14" t="s">
        <v>34</v>
      </c>
      <c r="AX296" s="14" t="s">
        <v>81</v>
      </c>
      <c r="AY296" s="255" t="s">
        <v>141</v>
      </c>
    </row>
    <row r="297" s="13" customFormat="1">
      <c r="A297" s="13"/>
      <c r="B297" s="234"/>
      <c r="C297" s="235"/>
      <c r="D297" s="236" t="s">
        <v>154</v>
      </c>
      <c r="E297" s="237" t="s">
        <v>1</v>
      </c>
      <c r="F297" s="238" t="s">
        <v>409</v>
      </c>
      <c r="G297" s="235"/>
      <c r="H297" s="237" t="s">
        <v>1</v>
      </c>
      <c r="I297" s="239"/>
      <c r="J297" s="235"/>
      <c r="K297" s="235"/>
      <c r="L297" s="240"/>
      <c r="M297" s="241"/>
      <c r="N297" s="242"/>
      <c r="O297" s="242"/>
      <c r="P297" s="242"/>
      <c r="Q297" s="242"/>
      <c r="R297" s="242"/>
      <c r="S297" s="242"/>
      <c r="T297" s="24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4" t="s">
        <v>154</v>
      </c>
      <c r="AU297" s="244" t="s">
        <v>171</v>
      </c>
      <c r="AV297" s="13" t="s">
        <v>89</v>
      </c>
      <c r="AW297" s="13" t="s">
        <v>34</v>
      </c>
      <c r="AX297" s="13" t="s">
        <v>81</v>
      </c>
      <c r="AY297" s="244" t="s">
        <v>141</v>
      </c>
    </row>
    <row r="298" s="14" customFormat="1">
      <c r="A298" s="14"/>
      <c r="B298" s="245"/>
      <c r="C298" s="246"/>
      <c r="D298" s="236" t="s">
        <v>154</v>
      </c>
      <c r="E298" s="247" t="s">
        <v>1</v>
      </c>
      <c r="F298" s="248" t="s">
        <v>410</v>
      </c>
      <c r="G298" s="246"/>
      <c r="H298" s="249">
        <v>4</v>
      </c>
      <c r="I298" s="250"/>
      <c r="J298" s="246"/>
      <c r="K298" s="246"/>
      <c r="L298" s="251"/>
      <c r="M298" s="252"/>
      <c r="N298" s="253"/>
      <c r="O298" s="253"/>
      <c r="P298" s="253"/>
      <c r="Q298" s="253"/>
      <c r="R298" s="253"/>
      <c r="S298" s="253"/>
      <c r="T298" s="25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5" t="s">
        <v>154</v>
      </c>
      <c r="AU298" s="255" t="s">
        <v>171</v>
      </c>
      <c r="AV298" s="14" t="s">
        <v>91</v>
      </c>
      <c r="AW298" s="14" t="s">
        <v>34</v>
      </c>
      <c r="AX298" s="14" t="s">
        <v>81</v>
      </c>
      <c r="AY298" s="255" t="s">
        <v>141</v>
      </c>
    </row>
    <row r="299" s="16" customFormat="1">
      <c r="A299" s="16"/>
      <c r="B299" s="278"/>
      <c r="C299" s="279"/>
      <c r="D299" s="236" t="s">
        <v>154</v>
      </c>
      <c r="E299" s="280" t="s">
        <v>1</v>
      </c>
      <c r="F299" s="281" t="s">
        <v>396</v>
      </c>
      <c r="G299" s="279"/>
      <c r="H299" s="282">
        <v>8</v>
      </c>
      <c r="I299" s="283"/>
      <c r="J299" s="279"/>
      <c r="K299" s="279"/>
      <c r="L299" s="284"/>
      <c r="M299" s="285"/>
      <c r="N299" s="286"/>
      <c r="O299" s="286"/>
      <c r="P299" s="286"/>
      <c r="Q299" s="286"/>
      <c r="R299" s="286"/>
      <c r="S299" s="286"/>
      <c r="T299" s="287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T299" s="288" t="s">
        <v>154</v>
      </c>
      <c r="AU299" s="288" t="s">
        <v>171</v>
      </c>
      <c r="AV299" s="16" t="s">
        <v>171</v>
      </c>
      <c r="AW299" s="16" t="s">
        <v>34</v>
      </c>
      <c r="AX299" s="16" t="s">
        <v>81</v>
      </c>
      <c r="AY299" s="288" t="s">
        <v>141</v>
      </c>
    </row>
    <row r="300" s="13" customFormat="1">
      <c r="A300" s="13"/>
      <c r="B300" s="234"/>
      <c r="C300" s="235"/>
      <c r="D300" s="236" t="s">
        <v>154</v>
      </c>
      <c r="E300" s="237" t="s">
        <v>1</v>
      </c>
      <c r="F300" s="238" t="s">
        <v>349</v>
      </c>
      <c r="G300" s="235"/>
      <c r="H300" s="237" t="s">
        <v>1</v>
      </c>
      <c r="I300" s="239"/>
      <c r="J300" s="235"/>
      <c r="K300" s="235"/>
      <c r="L300" s="240"/>
      <c r="M300" s="241"/>
      <c r="N300" s="242"/>
      <c r="O300" s="242"/>
      <c r="P300" s="242"/>
      <c r="Q300" s="242"/>
      <c r="R300" s="242"/>
      <c r="S300" s="242"/>
      <c r="T300" s="24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4" t="s">
        <v>154</v>
      </c>
      <c r="AU300" s="244" t="s">
        <v>171</v>
      </c>
      <c r="AV300" s="13" t="s">
        <v>89</v>
      </c>
      <c r="AW300" s="13" t="s">
        <v>34</v>
      </c>
      <c r="AX300" s="13" t="s">
        <v>81</v>
      </c>
      <c r="AY300" s="244" t="s">
        <v>141</v>
      </c>
    </row>
    <row r="301" s="13" customFormat="1">
      <c r="A301" s="13"/>
      <c r="B301" s="234"/>
      <c r="C301" s="235"/>
      <c r="D301" s="236" t="s">
        <v>154</v>
      </c>
      <c r="E301" s="237" t="s">
        <v>1</v>
      </c>
      <c r="F301" s="238" t="s">
        <v>411</v>
      </c>
      <c r="G301" s="235"/>
      <c r="H301" s="237" t="s">
        <v>1</v>
      </c>
      <c r="I301" s="239"/>
      <c r="J301" s="235"/>
      <c r="K301" s="235"/>
      <c r="L301" s="240"/>
      <c r="M301" s="241"/>
      <c r="N301" s="242"/>
      <c r="O301" s="242"/>
      <c r="P301" s="242"/>
      <c r="Q301" s="242"/>
      <c r="R301" s="242"/>
      <c r="S301" s="242"/>
      <c r="T301" s="24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4" t="s">
        <v>154</v>
      </c>
      <c r="AU301" s="244" t="s">
        <v>171</v>
      </c>
      <c r="AV301" s="13" t="s">
        <v>89</v>
      </c>
      <c r="AW301" s="13" t="s">
        <v>34</v>
      </c>
      <c r="AX301" s="13" t="s">
        <v>81</v>
      </c>
      <c r="AY301" s="244" t="s">
        <v>141</v>
      </c>
    </row>
    <row r="302" s="14" customFormat="1">
      <c r="A302" s="14"/>
      <c r="B302" s="245"/>
      <c r="C302" s="246"/>
      <c r="D302" s="236" t="s">
        <v>154</v>
      </c>
      <c r="E302" s="247" t="s">
        <v>1</v>
      </c>
      <c r="F302" s="248" t="s">
        <v>89</v>
      </c>
      <c r="G302" s="246"/>
      <c r="H302" s="249">
        <v>1</v>
      </c>
      <c r="I302" s="250"/>
      <c r="J302" s="246"/>
      <c r="K302" s="246"/>
      <c r="L302" s="251"/>
      <c r="M302" s="252"/>
      <c r="N302" s="253"/>
      <c r="O302" s="253"/>
      <c r="P302" s="253"/>
      <c r="Q302" s="253"/>
      <c r="R302" s="253"/>
      <c r="S302" s="253"/>
      <c r="T302" s="25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5" t="s">
        <v>154</v>
      </c>
      <c r="AU302" s="255" t="s">
        <v>171</v>
      </c>
      <c r="AV302" s="14" t="s">
        <v>91</v>
      </c>
      <c r="AW302" s="14" t="s">
        <v>34</v>
      </c>
      <c r="AX302" s="14" t="s">
        <v>81</v>
      </c>
      <c r="AY302" s="255" t="s">
        <v>141</v>
      </c>
    </row>
    <row r="303" s="13" customFormat="1">
      <c r="A303" s="13"/>
      <c r="B303" s="234"/>
      <c r="C303" s="235"/>
      <c r="D303" s="236" t="s">
        <v>154</v>
      </c>
      <c r="E303" s="237" t="s">
        <v>1</v>
      </c>
      <c r="F303" s="238" t="s">
        <v>412</v>
      </c>
      <c r="G303" s="235"/>
      <c r="H303" s="237" t="s">
        <v>1</v>
      </c>
      <c r="I303" s="239"/>
      <c r="J303" s="235"/>
      <c r="K303" s="235"/>
      <c r="L303" s="240"/>
      <c r="M303" s="241"/>
      <c r="N303" s="242"/>
      <c r="O303" s="242"/>
      <c r="P303" s="242"/>
      <c r="Q303" s="242"/>
      <c r="R303" s="242"/>
      <c r="S303" s="242"/>
      <c r="T303" s="24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4" t="s">
        <v>154</v>
      </c>
      <c r="AU303" s="244" t="s">
        <v>171</v>
      </c>
      <c r="AV303" s="13" t="s">
        <v>89</v>
      </c>
      <c r="AW303" s="13" t="s">
        <v>34</v>
      </c>
      <c r="AX303" s="13" t="s">
        <v>81</v>
      </c>
      <c r="AY303" s="244" t="s">
        <v>141</v>
      </c>
    </row>
    <row r="304" s="14" customFormat="1">
      <c r="A304" s="14"/>
      <c r="B304" s="245"/>
      <c r="C304" s="246"/>
      <c r="D304" s="236" t="s">
        <v>154</v>
      </c>
      <c r="E304" s="247" t="s">
        <v>1</v>
      </c>
      <c r="F304" s="248" t="s">
        <v>91</v>
      </c>
      <c r="G304" s="246"/>
      <c r="H304" s="249">
        <v>2</v>
      </c>
      <c r="I304" s="250"/>
      <c r="J304" s="246"/>
      <c r="K304" s="246"/>
      <c r="L304" s="251"/>
      <c r="M304" s="252"/>
      <c r="N304" s="253"/>
      <c r="O304" s="253"/>
      <c r="P304" s="253"/>
      <c r="Q304" s="253"/>
      <c r="R304" s="253"/>
      <c r="S304" s="253"/>
      <c r="T304" s="25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5" t="s">
        <v>154</v>
      </c>
      <c r="AU304" s="255" t="s">
        <v>171</v>
      </c>
      <c r="AV304" s="14" t="s">
        <v>91</v>
      </c>
      <c r="AW304" s="14" t="s">
        <v>34</v>
      </c>
      <c r="AX304" s="14" t="s">
        <v>81</v>
      </c>
      <c r="AY304" s="255" t="s">
        <v>141</v>
      </c>
    </row>
    <row r="305" s="13" customFormat="1">
      <c r="A305" s="13"/>
      <c r="B305" s="234"/>
      <c r="C305" s="235"/>
      <c r="D305" s="236" t="s">
        <v>154</v>
      </c>
      <c r="E305" s="237" t="s">
        <v>1</v>
      </c>
      <c r="F305" s="238" t="s">
        <v>383</v>
      </c>
      <c r="G305" s="235"/>
      <c r="H305" s="237" t="s">
        <v>1</v>
      </c>
      <c r="I305" s="239"/>
      <c r="J305" s="235"/>
      <c r="K305" s="235"/>
      <c r="L305" s="240"/>
      <c r="M305" s="241"/>
      <c r="N305" s="242"/>
      <c r="O305" s="242"/>
      <c r="P305" s="242"/>
      <c r="Q305" s="242"/>
      <c r="R305" s="242"/>
      <c r="S305" s="242"/>
      <c r="T305" s="24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4" t="s">
        <v>154</v>
      </c>
      <c r="AU305" s="244" t="s">
        <v>171</v>
      </c>
      <c r="AV305" s="13" t="s">
        <v>89</v>
      </c>
      <c r="AW305" s="13" t="s">
        <v>34</v>
      </c>
      <c r="AX305" s="13" t="s">
        <v>81</v>
      </c>
      <c r="AY305" s="244" t="s">
        <v>141</v>
      </c>
    </row>
    <row r="306" s="14" customFormat="1">
      <c r="A306" s="14"/>
      <c r="B306" s="245"/>
      <c r="C306" s="246"/>
      <c r="D306" s="236" t="s">
        <v>154</v>
      </c>
      <c r="E306" s="247" t="s">
        <v>1</v>
      </c>
      <c r="F306" s="248" t="s">
        <v>89</v>
      </c>
      <c r="G306" s="246"/>
      <c r="H306" s="249">
        <v>1</v>
      </c>
      <c r="I306" s="250"/>
      <c r="J306" s="246"/>
      <c r="K306" s="246"/>
      <c r="L306" s="251"/>
      <c r="M306" s="252"/>
      <c r="N306" s="253"/>
      <c r="O306" s="253"/>
      <c r="P306" s="253"/>
      <c r="Q306" s="253"/>
      <c r="R306" s="253"/>
      <c r="S306" s="253"/>
      <c r="T306" s="25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5" t="s">
        <v>154</v>
      </c>
      <c r="AU306" s="255" t="s">
        <v>171</v>
      </c>
      <c r="AV306" s="14" t="s">
        <v>91</v>
      </c>
      <c r="AW306" s="14" t="s">
        <v>34</v>
      </c>
      <c r="AX306" s="14" t="s">
        <v>81</v>
      </c>
      <c r="AY306" s="255" t="s">
        <v>141</v>
      </c>
    </row>
    <row r="307" s="13" customFormat="1">
      <c r="A307" s="13"/>
      <c r="B307" s="234"/>
      <c r="C307" s="235"/>
      <c r="D307" s="236" t="s">
        <v>154</v>
      </c>
      <c r="E307" s="237" t="s">
        <v>1</v>
      </c>
      <c r="F307" s="238" t="s">
        <v>387</v>
      </c>
      <c r="G307" s="235"/>
      <c r="H307" s="237" t="s">
        <v>1</v>
      </c>
      <c r="I307" s="239"/>
      <c r="J307" s="235"/>
      <c r="K307" s="235"/>
      <c r="L307" s="240"/>
      <c r="M307" s="241"/>
      <c r="N307" s="242"/>
      <c r="O307" s="242"/>
      <c r="P307" s="242"/>
      <c r="Q307" s="242"/>
      <c r="R307" s="242"/>
      <c r="S307" s="242"/>
      <c r="T307" s="24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4" t="s">
        <v>154</v>
      </c>
      <c r="AU307" s="244" t="s">
        <v>171</v>
      </c>
      <c r="AV307" s="13" t="s">
        <v>89</v>
      </c>
      <c r="AW307" s="13" t="s">
        <v>34</v>
      </c>
      <c r="AX307" s="13" t="s">
        <v>81</v>
      </c>
      <c r="AY307" s="244" t="s">
        <v>141</v>
      </c>
    </row>
    <row r="308" s="14" customFormat="1">
      <c r="A308" s="14"/>
      <c r="B308" s="245"/>
      <c r="C308" s="246"/>
      <c r="D308" s="236" t="s">
        <v>154</v>
      </c>
      <c r="E308" s="247" t="s">
        <v>1</v>
      </c>
      <c r="F308" s="248" t="s">
        <v>89</v>
      </c>
      <c r="G308" s="246"/>
      <c r="H308" s="249">
        <v>1</v>
      </c>
      <c r="I308" s="250"/>
      <c r="J308" s="246"/>
      <c r="K308" s="246"/>
      <c r="L308" s="251"/>
      <c r="M308" s="252"/>
      <c r="N308" s="253"/>
      <c r="O308" s="253"/>
      <c r="P308" s="253"/>
      <c r="Q308" s="253"/>
      <c r="R308" s="253"/>
      <c r="S308" s="253"/>
      <c r="T308" s="25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5" t="s">
        <v>154</v>
      </c>
      <c r="AU308" s="255" t="s">
        <v>171</v>
      </c>
      <c r="AV308" s="14" t="s">
        <v>91</v>
      </c>
      <c r="AW308" s="14" t="s">
        <v>34</v>
      </c>
      <c r="AX308" s="14" t="s">
        <v>81</v>
      </c>
      <c r="AY308" s="255" t="s">
        <v>141</v>
      </c>
    </row>
    <row r="309" s="16" customFormat="1">
      <c r="A309" s="16"/>
      <c r="B309" s="278"/>
      <c r="C309" s="279"/>
      <c r="D309" s="236" t="s">
        <v>154</v>
      </c>
      <c r="E309" s="280" t="s">
        <v>1</v>
      </c>
      <c r="F309" s="281" t="s">
        <v>396</v>
      </c>
      <c r="G309" s="279"/>
      <c r="H309" s="282">
        <v>5</v>
      </c>
      <c r="I309" s="283"/>
      <c r="J309" s="279"/>
      <c r="K309" s="279"/>
      <c r="L309" s="284"/>
      <c r="M309" s="285"/>
      <c r="N309" s="286"/>
      <c r="O309" s="286"/>
      <c r="P309" s="286"/>
      <c r="Q309" s="286"/>
      <c r="R309" s="286"/>
      <c r="S309" s="286"/>
      <c r="T309" s="287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T309" s="288" t="s">
        <v>154</v>
      </c>
      <c r="AU309" s="288" t="s">
        <v>171</v>
      </c>
      <c r="AV309" s="16" t="s">
        <v>171</v>
      </c>
      <c r="AW309" s="16" t="s">
        <v>34</v>
      </c>
      <c r="AX309" s="16" t="s">
        <v>81</v>
      </c>
      <c r="AY309" s="288" t="s">
        <v>141</v>
      </c>
    </row>
    <row r="310" s="15" customFormat="1">
      <c r="A310" s="15"/>
      <c r="B310" s="256"/>
      <c r="C310" s="257"/>
      <c r="D310" s="236" t="s">
        <v>154</v>
      </c>
      <c r="E310" s="258" t="s">
        <v>1</v>
      </c>
      <c r="F310" s="259" t="s">
        <v>179</v>
      </c>
      <c r="G310" s="257"/>
      <c r="H310" s="260">
        <v>23</v>
      </c>
      <c r="I310" s="261"/>
      <c r="J310" s="257"/>
      <c r="K310" s="257"/>
      <c r="L310" s="262"/>
      <c r="M310" s="263"/>
      <c r="N310" s="264"/>
      <c r="O310" s="264"/>
      <c r="P310" s="264"/>
      <c r="Q310" s="264"/>
      <c r="R310" s="264"/>
      <c r="S310" s="264"/>
      <c r="T310" s="26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66" t="s">
        <v>154</v>
      </c>
      <c r="AU310" s="266" t="s">
        <v>171</v>
      </c>
      <c r="AV310" s="15" t="s">
        <v>148</v>
      </c>
      <c r="AW310" s="15" t="s">
        <v>34</v>
      </c>
      <c r="AX310" s="15" t="s">
        <v>89</v>
      </c>
      <c r="AY310" s="266" t="s">
        <v>141</v>
      </c>
    </row>
    <row r="311" s="2" customFormat="1" ht="24.15" customHeight="1">
      <c r="A311" s="39"/>
      <c r="B311" s="40"/>
      <c r="C311" s="220" t="s">
        <v>413</v>
      </c>
      <c r="D311" s="220" t="s">
        <v>144</v>
      </c>
      <c r="E311" s="221" t="s">
        <v>414</v>
      </c>
      <c r="F311" s="222" t="s">
        <v>415</v>
      </c>
      <c r="G311" s="223" t="s">
        <v>174</v>
      </c>
      <c r="H311" s="224">
        <v>21</v>
      </c>
      <c r="I311" s="225"/>
      <c r="J311" s="226">
        <f>ROUND(I311*H311,2)</f>
        <v>0</v>
      </c>
      <c r="K311" s="227"/>
      <c r="L311" s="45"/>
      <c r="M311" s="228" t="s">
        <v>1</v>
      </c>
      <c r="N311" s="229" t="s">
        <v>46</v>
      </c>
      <c r="O311" s="92"/>
      <c r="P311" s="230">
        <f>O311*H311</f>
        <v>0</v>
      </c>
      <c r="Q311" s="230">
        <v>1E-05</v>
      </c>
      <c r="R311" s="230">
        <f>Q311*H311</f>
        <v>0.00021</v>
      </c>
      <c r="S311" s="230">
        <v>0</v>
      </c>
      <c r="T311" s="231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32" t="s">
        <v>89</v>
      </c>
      <c r="AT311" s="232" t="s">
        <v>144</v>
      </c>
      <c r="AU311" s="232" t="s">
        <v>171</v>
      </c>
      <c r="AY311" s="18" t="s">
        <v>141</v>
      </c>
      <c r="BE311" s="233">
        <f>IF(N311="základní",J311,0)</f>
        <v>0</v>
      </c>
      <c r="BF311" s="233">
        <f>IF(N311="snížená",J311,0)</f>
        <v>0</v>
      </c>
      <c r="BG311" s="233">
        <f>IF(N311="zákl. přenesená",J311,0)</f>
        <v>0</v>
      </c>
      <c r="BH311" s="233">
        <f>IF(N311="sníž. přenesená",J311,0)</f>
        <v>0</v>
      </c>
      <c r="BI311" s="233">
        <f>IF(N311="nulová",J311,0)</f>
        <v>0</v>
      </c>
      <c r="BJ311" s="18" t="s">
        <v>89</v>
      </c>
      <c r="BK311" s="233">
        <f>ROUND(I311*H311,2)</f>
        <v>0</v>
      </c>
      <c r="BL311" s="18" t="s">
        <v>89</v>
      </c>
      <c r="BM311" s="232" t="s">
        <v>416</v>
      </c>
    </row>
    <row r="312" s="13" customFormat="1">
      <c r="A312" s="13"/>
      <c r="B312" s="234"/>
      <c r="C312" s="235"/>
      <c r="D312" s="236" t="s">
        <v>154</v>
      </c>
      <c r="E312" s="237" t="s">
        <v>1</v>
      </c>
      <c r="F312" s="238" t="s">
        <v>338</v>
      </c>
      <c r="G312" s="235"/>
      <c r="H312" s="237" t="s">
        <v>1</v>
      </c>
      <c r="I312" s="239"/>
      <c r="J312" s="235"/>
      <c r="K312" s="235"/>
      <c r="L312" s="240"/>
      <c r="M312" s="241"/>
      <c r="N312" s="242"/>
      <c r="O312" s="242"/>
      <c r="P312" s="242"/>
      <c r="Q312" s="242"/>
      <c r="R312" s="242"/>
      <c r="S312" s="242"/>
      <c r="T312" s="24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4" t="s">
        <v>154</v>
      </c>
      <c r="AU312" s="244" t="s">
        <v>171</v>
      </c>
      <c r="AV312" s="13" t="s">
        <v>89</v>
      </c>
      <c r="AW312" s="13" t="s">
        <v>34</v>
      </c>
      <c r="AX312" s="13" t="s">
        <v>81</v>
      </c>
      <c r="AY312" s="244" t="s">
        <v>141</v>
      </c>
    </row>
    <row r="313" s="13" customFormat="1">
      <c r="A313" s="13"/>
      <c r="B313" s="234"/>
      <c r="C313" s="235"/>
      <c r="D313" s="236" t="s">
        <v>154</v>
      </c>
      <c r="E313" s="237" t="s">
        <v>1</v>
      </c>
      <c r="F313" s="238" t="s">
        <v>393</v>
      </c>
      <c r="G313" s="235"/>
      <c r="H313" s="237" t="s">
        <v>1</v>
      </c>
      <c r="I313" s="239"/>
      <c r="J313" s="235"/>
      <c r="K313" s="235"/>
      <c r="L313" s="240"/>
      <c r="M313" s="241"/>
      <c r="N313" s="242"/>
      <c r="O313" s="242"/>
      <c r="P313" s="242"/>
      <c r="Q313" s="242"/>
      <c r="R313" s="242"/>
      <c r="S313" s="242"/>
      <c r="T313" s="24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4" t="s">
        <v>154</v>
      </c>
      <c r="AU313" s="244" t="s">
        <v>171</v>
      </c>
      <c r="AV313" s="13" t="s">
        <v>89</v>
      </c>
      <c r="AW313" s="13" t="s">
        <v>34</v>
      </c>
      <c r="AX313" s="13" t="s">
        <v>81</v>
      </c>
      <c r="AY313" s="244" t="s">
        <v>141</v>
      </c>
    </row>
    <row r="314" s="14" customFormat="1">
      <c r="A314" s="14"/>
      <c r="B314" s="245"/>
      <c r="C314" s="246"/>
      <c r="D314" s="236" t="s">
        <v>154</v>
      </c>
      <c r="E314" s="247" t="s">
        <v>1</v>
      </c>
      <c r="F314" s="248" t="s">
        <v>394</v>
      </c>
      <c r="G314" s="246"/>
      <c r="H314" s="249">
        <v>8</v>
      </c>
      <c r="I314" s="250"/>
      <c r="J314" s="246"/>
      <c r="K314" s="246"/>
      <c r="L314" s="251"/>
      <c r="M314" s="252"/>
      <c r="N314" s="253"/>
      <c r="O314" s="253"/>
      <c r="P314" s="253"/>
      <c r="Q314" s="253"/>
      <c r="R314" s="253"/>
      <c r="S314" s="253"/>
      <c r="T314" s="25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55" t="s">
        <v>154</v>
      </c>
      <c r="AU314" s="255" t="s">
        <v>171</v>
      </c>
      <c r="AV314" s="14" t="s">
        <v>91</v>
      </c>
      <c r="AW314" s="14" t="s">
        <v>34</v>
      </c>
      <c r="AX314" s="14" t="s">
        <v>81</v>
      </c>
      <c r="AY314" s="255" t="s">
        <v>141</v>
      </c>
    </row>
    <row r="315" s="13" customFormat="1">
      <c r="A315" s="13"/>
      <c r="B315" s="234"/>
      <c r="C315" s="235"/>
      <c r="D315" s="236" t="s">
        <v>154</v>
      </c>
      <c r="E315" s="237" t="s">
        <v>1</v>
      </c>
      <c r="F315" s="238" t="s">
        <v>395</v>
      </c>
      <c r="G315" s="235"/>
      <c r="H315" s="237" t="s">
        <v>1</v>
      </c>
      <c r="I315" s="239"/>
      <c r="J315" s="235"/>
      <c r="K315" s="235"/>
      <c r="L315" s="240"/>
      <c r="M315" s="241"/>
      <c r="N315" s="242"/>
      <c r="O315" s="242"/>
      <c r="P315" s="242"/>
      <c r="Q315" s="242"/>
      <c r="R315" s="242"/>
      <c r="S315" s="242"/>
      <c r="T315" s="24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4" t="s">
        <v>154</v>
      </c>
      <c r="AU315" s="244" t="s">
        <v>171</v>
      </c>
      <c r="AV315" s="13" t="s">
        <v>89</v>
      </c>
      <c r="AW315" s="13" t="s">
        <v>34</v>
      </c>
      <c r="AX315" s="13" t="s">
        <v>81</v>
      </c>
      <c r="AY315" s="244" t="s">
        <v>141</v>
      </c>
    </row>
    <row r="316" s="14" customFormat="1">
      <c r="A316" s="14"/>
      <c r="B316" s="245"/>
      <c r="C316" s="246"/>
      <c r="D316" s="236" t="s">
        <v>154</v>
      </c>
      <c r="E316" s="247" t="s">
        <v>1</v>
      </c>
      <c r="F316" s="248" t="s">
        <v>354</v>
      </c>
      <c r="G316" s="246"/>
      <c r="H316" s="249">
        <v>2</v>
      </c>
      <c r="I316" s="250"/>
      <c r="J316" s="246"/>
      <c r="K316" s="246"/>
      <c r="L316" s="251"/>
      <c r="M316" s="252"/>
      <c r="N316" s="253"/>
      <c r="O316" s="253"/>
      <c r="P316" s="253"/>
      <c r="Q316" s="253"/>
      <c r="R316" s="253"/>
      <c r="S316" s="253"/>
      <c r="T316" s="25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55" t="s">
        <v>154</v>
      </c>
      <c r="AU316" s="255" t="s">
        <v>171</v>
      </c>
      <c r="AV316" s="14" t="s">
        <v>91</v>
      </c>
      <c r="AW316" s="14" t="s">
        <v>34</v>
      </c>
      <c r="AX316" s="14" t="s">
        <v>81</v>
      </c>
      <c r="AY316" s="255" t="s">
        <v>141</v>
      </c>
    </row>
    <row r="317" s="16" customFormat="1">
      <c r="A317" s="16"/>
      <c r="B317" s="278"/>
      <c r="C317" s="279"/>
      <c r="D317" s="236" t="s">
        <v>154</v>
      </c>
      <c r="E317" s="280" t="s">
        <v>1</v>
      </c>
      <c r="F317" s="281" t="s">
        <v>396</v>
      </c>
      <c r="G317" s="279"/>
      <c r="H317" s="282">
        <v>10</v>
      </c>
      <c r="I317" s="283"/>
      <c r="J317" s="279"/>
      <c r="K317" s="279"/>
      <c r="L317" s="284"/>
      <c r="M317" s="285"/>
      <c r="N317" s="286"/>
      <c r="O317" s="286"/>
      <c r="P317" s="286"/>
      <c r="Q317" s="286"/>
      <c r="R317" s="286"/>
      <c r="S317" s="286"/>
      <c r="T317" s="287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T317" s="288" t="s">
        <v>154</v>
      </c>
      <c r="AU317" s="288" t="s">
        <v>171</v>
      </c>
      <c r="AV317" s="16" t="s">
        <v>171</v>
      </c>
      <c r="AW317" s="16" t="s">
        <v>34</v>
      </c>
      <c r="AX317" s="16" t="s">
        <v>81</v>
      </c>
      <c r="AY317" s="288" t="s">
        <v>141</v>
      </c>
    </row>
    <row r="318" s="13" customFormat="1">
      <c r="A318" s="13"/>
      <c r="B318" s="234"/>
      <c r="C318" s="235"/>
      <c r="D318" s="236" t="s">
        <v>154</v>
      </c>
      <c r="E318" s="237" t="s">
        <v>1</v>
      </c>
      <c r="F318" s="238" t="s">
        <v>347</v>
      </c>
      <c r="G318" s="235"/>
      <c r="H318" s="237" t="s">
        <v>1</v>
      </c>
      <c r="I318" s="239"/>
      <c r="J318" s="235"/>
      <c r="K318" s="235"/>
      <c r="L318" s="240"/>
      <c r="M318" s="241"/>
      <c r="N318" s="242"/>
      <c r="O318" s="242"/>
      <c r="P318" s="242"/>
      <c r="Q318" s="242"/>
      <c r="R318" s="242"/>
      <c r="S318" s="242"/>
      <c r="T318" s="24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4" t="s">
        <v>154</v>
      </c>
      <c r="AU318" s="244" t="s">
        <v>171</v>
      </c>
      <c r="AV318" s="13" t="s">
        <v>89</v>
      </c>
      <c r="AW318" s="13" t="s">
        <v>34</v>
      </c>
      <c r="AX318" s="13" t="s">
        <v>81</v>
      </c>
      <c r="AY318" s="244" t="s">
        <v>141</v>
      </c>
    </row>
    <row r="319" s="13" customFormat="1">
      <c r="A319" s="13"/>
      <c r="B319" s="234"/>
      <c r="C319" s="235"/>
      <c r="D319" s="236" t="s">
        <v>154</v>
      </c>
      <c r="E319" s="237" t="s">
        <v>1</v>
      </c>
      <c r="F319" s="238" t="s">
        <v>397</v>
      </c>
      <c r="G319" s="235"/>
      <c r="H319" s="237" t="s">
        <v>1</v>
      </c>
      <c r="I319" s="239"/>
      <c r="J319" s="235"/>
      <c r="K319" s="235"/>
      <c r="L319" s="240"/>
      <c r="M319" s="241"/>
      <c r="N319" s="242"/>
      <c r="O319" s="242"/>
      <c r="P319" s="242"/>
      <c r="Q319" s="242"/>
      <c r="R319" s="242"/>
      <c r="S319" s="242"/>
      <c r="T319" s="24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4" t="s">
        <v>154</v>
      </c>
      <c r="AU319" s="244" t="s">
        <v>171</v>
      </c>
      <c r="AV319" s="13" t="s">
        <v>89</v>
      </c>
      <c r="AW319" s="13" t="s">
        <v>34</v>
      </c>
      <c r="AX319" s="13" t="s">
        <v>81</v>
      </c>
      <c r="AY319" s="244" t="s">
        <v>141</v>
      </c>
    </row>
    <row r="320" s="14" customFormat="1">
      <c r="A320" s="14"/>
      <c r="B320" s="245"/>
      <c r="C320" s="246"/>
      <c r="D320" s="236" t="s">
        <v>154</v>
      </c>
      <c r="E320" s="247" t="s">
        <v>1</v>
      </c>
      <c r="F320" s="248" t="s">
        <v>348</v>
      </c>
      <c r="G320" s="246"/>
      <c r="H320" s="249">
        <v>4</v>
      </c>
      <c r="I320" s="250"/>
      <c r="J320" s="246"/>
      <c r="K320" s="246"/>
      <c r="L320" s="251"/>
      <c r="M320" s="252"/>
      <c r="N320" s="253"/>
      <c r="O320" s="253"/>
      <c r="P320" s="253"/>
      <c r="Q320" s="253"/>
      <c r="R320" s="253"/>
      <c r="S320" s="253"/>
      <c r="T320" s="25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55" t="s">
        <v>154</v>
      </c>
      <c r="AU320" s="255" t="s">
        <v>171</v>
      </c>
      <c r="AV320" s="14" t="s">
        <v>91</v>
      </c>
      <c r="AW320" s="14" t="s">
        <v>34</v>
      </c>
      <c r="AX320" s="14" t="s">
        <v>81</v>
      </c>
      <c r="AY320" s="255" t="s">
        <v>141</v>
      </c>
    </row>
    <row r="321" s="13" customFormat="1">
      <c r="A321" s="13"/>
      <c r="B321" s="234"/>
      <c r="C321" s="235"/>
      <c r="D321" s="236" t="s">
        <v>154</v>
      </c>
      <c r="E321" s="237" t="s">
        <v>1</v>
      </c>
      <c r="F321" s="238" t="s">
        <v>398</v>
      </c>
      <c r="G321" s="235"/>
      <c r="H321" s="237" t="s">
        <v>1</v>
      </c>
      <c r="I321" s="239"/>
      <c r="J321" s="235"/>
      <c r="K321" s="235"/>
      <c r="L321" s="240"/>
      <c r="M321" s="241"/>
      <c r="N321" s="242"/>
      <c r="O321" s="242"/>
      <c r="P321" s="242"/>
      <c r="Q321" s="242"/>
      <c r="R321" s="242"/>
      <c r="S321" s="242"/>
      <c r="T321" s="24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4" t="s">
        <v>154</v>
      </c>
      <c r="AU321" s="244" t="s">
        <v>171</v>
      </c>
      <c r="AV321" s="13" t="s">
        <v>89</v>
      </c>
      <c r="AW321" s="13" t="s">
        <v>34</v>
      </c>
      <c r="AX321" s="13" t="s">
        <v>81</v>
      </c>
      <c r="AY321" s="244" t="s">
        <v>141</v>
      </c>
    </row>
    <row r="322" s="14" customFormat="1">
      <c r="A322" s="14"/>
      <c r="B322" s="245"/>
      <c r="C322" s="246"/>
      <c r="D322" s="236" t="s">
        <v>154</v>
      </c>
      <c r="E322" s="247" t="s">
        <v>1</v>
      </c>
      <c r="F322" s="248" t="s">
        <v>354</v>
      </c>
      <c r="G322" s="246"/>
      <c r="H322" s="249">
        <v>2</v>
      </c>
      <c r="I322" s="250"/>
      <c r="J322" s="246"/>
      <c r="K322" s="246"/>
      <c r="L322" s="251"/>
      <c r="M322" s="252"/>
      <c r="N322" s="253"/>
      <c r="O322" s="253"/>
      <c r="P322" s="253"/>
      <c r="Q322" s="253"/>
      <c r="R322" s="253"/>
      <c r="S322" s="253"/>
      <c r="T322" s="25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5" t="s">
        <v>154</v>
      </c>
      <c r="AU322" s="255" t="s">
        <v>171</v>
      </c>
      <c r="AV322" s="14" t="s">
        <v>91</v>
      </c>
      <c r="AW322" s="14" t="s">
        <v>34</v>
      </c>
      <c r="AX322" s="14" t="s">
        <v>81</v>
      </c>
      <c r="AY322" s="255" t="s">
        <v>141</v>
      </c>
    </row>
    <row r="323" s="16" customFormat="1">
      <c r="A323" s="16"/>
      <c r="B323" s="278"/>
      <c r="C323" s="279"/>
      <c r="D323" s="236" t="s">
        <v>154</v>
      </c>
      <c r="E323" s="280" t="s">
        <v>1</v>
      </c>
      <c r="F323" s="281" t="s">
        <v>396</v>
      </c>
      <c r="G323" s="279"/>
      <c r="H323" s="282">
        <v>6</v>
      </c>
      <c r="I323" s="283"/>
      <c r="J323" s="279"/>
      <c r="K323" s="279"/>
      <c r="L323" s="284"/>
      <c r="M323" s="285"/>
      <c r="N323" s="286"/>
      <c r="O323" s="286"/>
      <c r="P323" s="286"/>
      <c r="Q323" s="286"/>
      <c r="R323" s="286"/>
      <c r="S323" s="286"/>
      <c r="T323" s="287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T323" s="288" t="s">
        <v>154</v>
      </c>
      <c r="AU323" s="288" t="s">
        <v>171</v>
      </c>
      <c r="AV323" s="16" t="s">
        <v>171</v>
      </c>
      <c r="AW323" s="16" t="s">
        <v>34</v>
      </c>
      <c r="AX323" s="16" t="s">
        <v>81</v>
      </c>
      <c r="AY323" s="288" t="s">
        <v>141</v>
      </c>
    </row>
    <row r="324" s="13" customFormat="1">
      <c r="A324" s="13"/>
      <c r="B324" s="234"/>
      <c r="C324" s="235"/>
      <c r="D324" s="236" t="s">
        <v>154</v>
      </c>
      <c r="E324" s="237" t="s">
        <v>1</v>
      </c>
      <c r="F324" s="238" t="s">
        <v>340</v>
      </c>
      <c r="G324" s="235"/>
      <c r="H324" s="237" t="s">
        <v>1</v>
      </c>
      <c r="I324" s="239"/>
      <c r="J324" s="235"/>
      <c r="K324" s="235"/>
      <c r="L324" s="240"/>
      <c r="M324" s="241"/>
      <c r="N324" s="242"/>
      <c r="O324" s="242"/>
      <c r="P324" s="242"/>
      <c r="Q324" s="242"/>
      <c r="R324" s="242"/>
      <c r="S324" s="242"/>
      <c r="T324" s="24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44" t="s">
        <v>154</v>
      </c>
      <c r="AU324" s="244" t="s">
        <v>171</v>
      </c>
      <c r="AV324" s="13" t="s">
        <v>89</v>
      </c>
      <c r="AW324" s="13" t="s">
        <v>34</v>
      </c>
      <c r="AX324" s="13" t="s">
        <v>81</v>
      </c>
      <c r="AY324" s="244" t="s">
        <v>141</v>
      </c>
    </row>
    <row r="325" s="13" customFormat="1">
      <c r="A325" s="13"/>
      <c r="B325" s="234"/>
      <c r="C325" s="235"/>
      <c r="D325" s="236" t="s">
        <v>154</v>
      </c>
      <c r="E325" s="237" t="s">
        <v>1</v>
      </c>
      <c r="F325" s="238" t="s">
        <v>399</v>
      </c>
      <c r="G325" s="235"/>
      <c r="H325" s="237" t="s">
        <v>1</v>
      </c>
      <c r="I325" s="239"/>
      <c r="J325" s="235"/>
      <c r="K325" s="235"/>
      <c r="L325" s="240"/>
      <c r="M325" s="241"/>
      <c r="N325" s="242"/>
      <c r="O325" s="242"/>
      <c r="P325" s="242"/>
      <c r="Q325" s="242"/>
      <c r="R325" s="242"/>
      <c r="S325" s="242"/>
      <c r="T325" s="24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4" t="s">
        <v>154</v>
      </c>
      <c r="AU325" s="244" t="s">
        <v>171</v>
      </c>
      <c r="AV325" s="13" t="s">
        <v>89</v>
      </c>
      <c r="AW325" s="13" t="s">
        <v>34</v>
      </c>
      <c r="AX325" s="13" t="s">
        <v>81</v>
      </c>
      <c r="AY325" s="244" t="s">
        <v>141</v>
      </c>
    </row>
    <row r="326" s="14" customFormat="1">
      <c r="A326" s="14"/>
      <c r="B326" s="245"/>
      <c r="C326" s="246"/>
      <c r="D326" s="236" t="s">
        <v>154</v>
      </c>
      <c r="E326" s="247" t="s">
        <v>1</v>
      </c>
      <c r="F326" s="248" t="s">
        <v>89</v>
      </c>
      <c r="G326" s="246"/>
      <c r="H326" s="249">
        <v>1</v>
      </c>
      <c r="I326" s="250"/>
      <c r="J326" s="246"/>
      <c r="K326" s="246"/>
      <c r="L326" s="251"/>
      <c r="M326" s="252"/>
      <c r="N326" s="253"/>
      <c r="O326" s="253"/>
      <c r="P326" s="253"/>
      <c r="Q326" s="253"/>
      <c r="R326" s="253"/>
      <c r="S326" s="253"/>
      <c r="T326" s="25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55" t="s">
        <v>154</v>
      </c>
      <c r="AU326" s="255" t="s">
        <v>171</v>
      </c>
      <c r="AV326" s="14" t="s">
        <v>91</v>
      </c>
      <c r="AW326" s="14" t="s">
        <v>34</v>
      </c>
      <c r="AX326" s="14" t="s">
        <v>81</v>
      </c>
      <c r="AY326" s="255" t="s">
        <v>141</v>
      </c>
    </row>
    <row r="327" s="13" customFormat="1">
      <c r="A327" s="13"/>
      <c r="B327" s="234"/>
      <c r="C327" s="235"/>
      <c r="D327" s="236" t="s">
        <v>154</v>
      </c>
      <c r="E327" s="237" t="s">
        <v>1</v>
      </c>
      <c r="F327" s="238" t="s">
        <v>399</v>
      </c>
      <c r="G327" s="235"/>
      <c r="H327" s="237" t="s">
        <v>1</v>
      </c>
      <c r="I327" s="239"/>
      <c r="J327" s="235"/>
      <c r="K327" s="235"/>
      <c r="L327" s="240"/>
      <c r="M327" s="241"/>
      <c r="N327" s="242"/>
      <c r="O327" s="242"/>
      <c r="P327" s="242"/>
      <c r="Q327" s="242"/>
      <c r="R327" s="242"/>
      <c r="S327" s="242"/>
      <c r="T327" s="24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4" t="s">
        <v>154</v>
      </c>
      <c r="AU327" s="244" t="s">
        <v>171</v>
      </c>
      <c r="AV327" s="13" t="s">
        <v>89</v>
      </c>
      <c r="AW327" s="13" t="s">
        <v>34</v>
      </c>
      <c r="AX327" s="13" t="s">
        <v>81</v>
      </c>
      <c r="AY327" s="244" t="s">
        <v>141</v>
      </c>
    </row>
    <row r="328" s="14" customFormat="1">
      <c r="A328" s="14"/>
      <c r="B328" s="245"/>
      <c r="C328" s="246"/>
      <c r="D328" s="236" t="s">
        <v>154</v>
      </c>
      <c r="E328" s="247" t="s">
        <v>1</v>
      </c>
      <c r="F328" s="248" t="s">
        <v>364</v>
      </c>
      <c r="G328" s="246"/>
      <c r="H328" s="249">
        <v>2</v>
      </c>
      <c r="I328" s="250"/>
      <c r="J328" s="246"/>
      <c r="K328" s="246"/>
      <c r="L328" s="251"/>
      <c r="M328" s="252"/>
      <c r="N328" s="253"/>
      <c r="O328" s="253"/>
      <c r="P328" s="253"/>
      <c r="Q328" s="253"/>
      <c r="R328" s="253"/>
      <c r="S328" s="253"/>
      <c r="T328" s="25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5" t="s">
        <v>154</v>
      </c>
      <c r="AU328" s="255" t="s">
        <v>171</v>
      </c>
      <c r="AV328" s="14" t="s">
        <v>91</v>
      </c>
      <c r="AW328" s="14" t="s">
        <v>34</v>
      </c>
      <c r="AX328" s="14" t="s">
        <v>81</v>
      </c>
      <c r="AY328" s="255" t="s">
        <v>141</v>
      </c>
    </row>
    <row r="329" s="16" customFormat="1">
      <c r="A329" s="16"/>
      <c r="B329" s="278"/>
      <c r="C329" s="279"/>
      <c r="D329" s="236" t="s">
        <v>154</v>
      </c>
      <c r="E329" s="280" t="s">
        <v>1</v>
      </c>
      <c r="F329" s="281" t="s">
        <v>396</v>
      </c>
      <c r="G329" s="279"/>
      <c r="H329" s="282">
        <v>3</v>
      </c>
      <c r="I329" s="283"/>
      <c r="J329" s="279"/>
      <c r="K329" s="279"/>
      <c r="L329" s="284"/>
      <c r="M329" s="285"/>
      <c r="N329" s="286"/>
      <c r="O329" s="286"/>
      <c r="P329" s="286"/>
      <c r="Q329" s="286"/>
      <c r="R329" s="286"/>
      <c r="S329" s="286"/>
      <c r="T329" s="287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T329" s="288" t="s">
        <v>154</v>
      </c>
      <c r="AU329" s="288" t="s">
        <v>171</v>
      </c>
      <c r="AV329" s="16" t="s">
        <v>171</v>
      </c>
      <c r="AW329" s="16" t="s">
        <v>34</v>
      </c>
      <c r="AX329" s="16" t="s">
        <v>81</v>
      </c>
      <c r="AY329" s="288" t="s">
        <v>141</v>
      </c>
    </row>
    <row r="330" s="13" customFormat="1">
      <c r="A330" s="13"/>
      <c r="B330" s="234"/>
      <c r="C330" s="235"/>
      <c r="D330" s="236" t="s">
        <v>154</v>
      </c>
      <c r="E330" s="237" t="s">
        <v>1</v>
      </c>
      <c r="F330" s="238" t="s">
        <v>375</v>
      </c>
      <c r="G330" s="235"/>
      <c r="H330" s="237" t="s">
        <v>1</v>
      </c>
      <c r="I330" s="239"/>
      <c r="J330" s="235"/>
      <c r="K330" s="235"/>
      <c r="L330" s="240"/>
      <c r="M330" s="241"/>
      <c r="N330" s="242"/>
      <c r="O330" s="242"/>
      <c r="P330" s="242"/>
      <c r="Q330" s="242"/>
      <c r="R330" s="242"/>
      <c r="S330" s="242"/>
      <c r="T330" s="24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44" t="s">
        <v>154</v>
      </c>
      <c r="AU330" s="244" t="s">
        <v>171</v>
      </c>
      <c r="AV330" s="13" t="s">
        <v>89</v>
      </c>
      <c r="AW330" s="13" t="s">
        <v>34</v>
      </c>
      <c r="AX330" s="13" t="s">
        <v>81</v>
      </c>
      <c r="AY330" s="244" t="s">
        <v>141</v>
      </c>
    </row>
    <row r="331" s="14" customFormat="1">
      <c r="A331" s="14"/>
      <c r="B331" s="245"/>
      <c r="C331" s="246"/>
      <c r="D331" s="236" t="s">
        <v>154</v>
      </c>
      <c r="E331" s="247" t="s">
        <v>1</v>
      </c>
      <c r="F331" s="248" t="s">
        <v>364</v>
      </c>
      <c r="G331" s="246"/>
      <c r="H331" s="249">
        <v>2</v>
      </c>
      <c r="I331" s="250"/>
      <c r="J331" s="246"/>
      <c r="K331" s="246"/>
      <c r="L331" s="251"/>
      <c r="M331" s="252"/>
      <c r="N331" s="253"/>
      <c r="O331" s="253"/>
      <c r="P331" s="253"/>
      <c r="Q331" s="253"/>
      <c r="R331" s="253"/>
      <c r="S331" s="253"/>
      <c r="T331" s="25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5" t="s">
        <v>154</v>
      </c>
      <c r="AU331" s="255" t="s">
        <v>171</v>
      </c>
      <c r="AV331" s="14" t="s">
        <v>91</v>
      </c>
      <c r="AW331" s="14" t="s">
        <v>34</v>
      </c>
      <c r="AX331" s="14" t="s">
        <v>81</v>
      </c>
      <c r="AY331" s="255" t="s">
        <v>141</v>
      </c>
    </row>
    <row r="332" s="15" customFormat="1">
      <c r="A332" s="15"/>
      <c r="B332" s="256"/>
      <c r="C332" s="257"/>
      <c r="D332" s="236" t="s">
        <v>154</v>
      </c>
      <c r="E332" s="258" t="s">
        <v>1</v>
      </c>
      <c r="F332" s="259" t="s">
        <v>179</v>
      </c>
      <c r="G332" s="257"/>
      <c r="H332" s="260">
        <v>21</v>
      </c>
      <c r="I332" s="261"/>
      <c r="J332" s="257"/>
      <c r="K332" s="257"/>
      <c r="L332" s="262"/>
      <c r="M332" s="263"/>
      <c r="N332" s="264"/>
      <c r="O332" s="264"/>
      <c r="P332" s="264"/>
      <c r="Q332" s="264"/>
      <c r="R332" s="264"/>
      <c r="S332" s="264"/>
      <c r="T332" s="26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T332" s="266" t="s">
        <v>154</v>
      </c>
      <c r="AU332" s="266" t="s">
        <v>171</v>
      </c>
      <c r="AV332" s="15" t="s">
        <v>148</v>
      </c>
      <c r="AW332" s="15" t="s">
        <v>34</v>
      </c>
      <c r="AX332" s="15" t="s">
        <v>89</v>
      </c>
      <c r="AY332" s="266" t="s">
        <v>141</v>
      </c>
    </row>
    <row r="333" s="2" customFormat="1" ht="24.15" customHeight="1">
      <c r="A333" s="39"/>
      <c r="B333" s="40"/>
      <c r="C333" s="220" t="s">
        <v>417</v>
      </c>
      <c r="D333" s="220" t="s">
        <v>144</v>
      </c>
      <c r="E333" s="221" t="s">
        <v>418</v>
      </c>
      <c r="F333" s="222" t="s">
        <v>419</v>
      </c>
      <c r="G333" s="223" t="s">
        <v>174</v>
      </c>
      <c r="H333" s="224">
        <v>23</v>
      </c>
      <c r="I333" s="225"/>
      <c r="J333" s="226">
        <f>ROUND(I333*H333,2)</f>
        <v>0</v>
      </c>
      <c r="K333" s="227"/>
      <c r="L333" s="45"/>
      <c r="M333" s="228" t="s">
        <v>1</v>
      </c>
      <c r="N333" s="229" t="s">
        <v>46</v>
      </c>
      <c r="O333" s="92"/>
      <c r="P333" s="230">
        <f>O333*H333</f>
        <v>0</v>
      </c>
      <c r="Q333" s="230">
        <v>1E-05</v>
      </c>
      <c r="R333" s="230">
        <f>Q333*H333</f>
        <v>0.00023</v>
      </c>
      <c r="S333" s="230">
        <v>0</v>
      </c>
      <c r="T333" s="231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2" t="s">
        <v>89</v>
      </c>
      <c r="AT333" s="232" t="s">
        <v>144</v>
      </c>
      <c r="AU333" s="232" t="s">
        <v>171</v>
      </c>
      <c r="AY333" s="18" t="s">
        <v>141</v>
      </c>
      <c r="BE333" s="233">
        <f>IF(N333="základní",J333,0)</f>
        <v>0</v>
      </c>
      <c r="BF333" s="233">
        <f>IF(N333="snížená",J333,0)</f>
        <v>0</v>
      </c>
      <c r="BG333" s="233">
        <f>IF(N333="zákl. přenesená",J333,0)</f>
        <v>0</v>
      </c>
      <c r="BH333" s="233">
        <f>IF(N333="sníž. přenesená",J333,0)</f>
        <v>0</v>
      </c>
      <c r="BI333" s="233">
        <f>IF(N333="nulová",J333,0)</f>
        <v>0</v>
      </c>
      <c r="BJ333" s="18" t="s">
        <v>89</v>
      </c>
      <c r="BK333" s="233">
        <f>ROUND(I333*H333,2)</f>
        <v>0</v>
      </c>
      <c r="BL333" s="18" t="s">
        <v>89</v>
      </c>
      <c r="BM333" s="232" t="s">
        <v>420</v>
      </c>
    </row>
    <row r="334" s="13" customFormat="1">
      <c r="A334" s="13"/>
      <c r="B334" s="234"/>
      <c r="C334" s="235"/>
      <c r="D334" s="236" t="s">
        <v>154</v>
      </c>
      <c r="E334" s="237" t="s">
        <v>1</v>
      </c>
      <c r="F334" s="238" t="s">
        <v>346</v>
      </c>
      <c r="G334" s="235"/>
      <c r="H334" s="237" t="s">
        <v>1</v>
      </c>
      <c r="I334" s="239"/>
      <c r="J334" s="235"/>
      <c r="K334" s="235"/>
      <c r="L334" s="240"/>
      <c r="M334" s="241"/>
      <c r="N334" s="242"/>
      <c r="O334" s="242"/>
      <c r="P334" s="242"/>
      <c r="Q334" s="242"/>
      <c r="R334" s="242"/>
      <c r="S334" s="242"/>
      <c r="T334" s="24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44" t="s">
        <v>154</v>
      </c>
      <c r="AU334" s="244" t="s">
        <v>171</v>
      </c>
      <c r="AV334" s="13" t="s">
        <v>89</v>
      </c>
      <c r="AW334" s="13" t="s">
        <v>34</v>
      </c>
      <c r="AX334" s="13" t="s">
        <v>81</v>
      </c>
      <c r="AY334" s="244" t="s">
        <v>141</v>
      </c>
    </row>
    <row r="335" s="13" customFormat="1">
      <c r="A335" s="13"/>
      <c r="B335" s="234"/>
      <c r="C335" s="235"/>
      <c r="D335" s="236" t="s">
        <v>154</v>
      </c>
      <c r="E335" s="237" t="s">
        <v>1</v>
      </c>
      <c r="F335" s="238" t="s">
        <v>404</v>
      </c>
      <c r="G335" s="235"/>
      <c r="H335" s="237" t="s">
        <v>1</v>
      </c>
      <c r="I335" s="239"/>
      <c r="J335" s="235"/>
      <c r="K335" s="235"/>
      <c r="L335" s="240"/>
      <c r="M335" s="241"/>
      <c r="N335" s="242"/>
      <c r="O335" s="242"/>
      <c r="P335" s="242"/>
      <c r="Q335" s="242"/>
      <c r="R335" s="242"/>
      <c r="S335" s="242"/>
      <c r="T335" s="24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4" t="s">
        <v>154</v>
      </c>
      <c r="AU335" s="244" t="s">
        <v>171</v>
      </c>
      <c r="AV335" s="13" t="s">
        <v>89</v>
      </c>
      <c r="AW335" s="13" t="s">
        <v>34</v>
      </c>
      <c r="AX335" s="13" t="s">
        <v>81</v>
      </c>
      <c r="AY335" s="244" t="s">
        <v>141</v>
      </c>
    </row>
    <row r="336" s="14" customFormat="1">
      <c r="A336" s="14"/>
      <c r="B336" s="245"/>
      <c r="C336" s="246"/>
      <c r="D336" s="236" t="s">
        <v>154</v>
      </c>
      <c r="E336" s="247" t="s">
        <v>1</v>
      </c>
      <c r="F336" s="248" t="s">
        <v>91</v>
      </c>
      <c r="G336" s="246"/>
      <c r="H336" s="249">
        <v>2</v>
      </c>
      <c r="I336" s="250"/>
      <c r="J336" s="246"/>
      <c r="K336" s="246"/>
      <c r="L336" s="251"/>
      <c r="M336" s="252"/>
      <c r="N336" s="253"/>
      <c r="O336" s="253"/>
      <c r="P336" s="253"/>
      <c r="Q336" s="253"/>
      <c r="R336" s="253"/>
      <c r="S336" s="253"/>
      <c r="T336" s="25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5" t="s">
        <v>154</v>
      </c>
      <c r="AU336" s="255" t="s">
        <v>171</v>
      </c>
      <c r="AV336" s="14" t="s">
        <v>91</v>
      </c>
      <c r="AW336" s="14" t="s">
        <v>34</v>
      </c>
      <c r="AX336" s="14" t="s">
        <v>81</v>
      </c>
      <c r="AY336" s="255" t="s">
        <v>141</v>
      </c>
    </row>
    <row r="337" s="13" customFormat="1">
      <c r="A337" s="13"/>
      <c r="B337" s="234"/>
      <c r="C337" s="235"/>
      <c r="D337" s="236" t="s">
        <v>154</v>
      </c>
      <c r="E337" s="237" t="s">
        <v>1</v>
      </c>
      <c r="F337" s="238" t="s">
        <v>405</v>
      </c>
      <c r="G337" s="235"/>
      <c r="H337" s="237" t="s">
        <v>1</v>
      </c>
      <c r="I337" s="239"/>
      <c r="J337" s="235"/>
      <c r="K337" s="235"/>
      <c r="L337" s="240"/>
      <c r="M337" s="241"/>
      <c r="N337" s="242"/>
      <c r="O337" s="242"/>
      <c r="P337" s="242"/>
      <c r="Q337" s="242"/>
      <c r="R337" s="242"/>
      <c r="S337" s="242"/>
      <c r="T337" s="24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44" t="s">
        <v>154</v>
      </c>
      <c r="AU337" s="244" t="s">
        <v>171</v>
      </c>
      <c r="AV337" s="13" t="s">
        <v>89</v>
      </c>
      <c r="AW337" s="13" t="s">
        <v>34</v>
      </c>
      <c r="AX337" s="13" t="s">
        <v>81</v>
      </c>
      <c r="AY337" s="244" t="s">
        <v>141</v>
      </c>
    </row>
    <row r="338" s="14" customFormat="1">
      <c r="A338" s="14"/>
      <c r="B338" s="245"/>
      <c r="C338" s="246"/>
      <c r="D338" s="236" t="s">
        <v>154</v>
      </c>
      <c r="E338" s="247" t="s">
        <v>1</v>
      </c>
      <c r="F338" s="248" t="s">
        <v>91</v>
      </c>
      <c r="G338" s="246"/>
      <c r="H338" s="249">
        <v>2</v>
      </c>
      <c r="I338" s="250"/>
      <c r="J338" s="246"/>
      <c r="K338" s="246"/>
      <c r="L338" s="251"/>
      <c r="M338" s="252"/>
      <c r="N338" s="253"/>
      <c r="O338" s="253"/>
      <c r="P338" s="253"/>
      <c r="Q338" s="253"/>
      <c r="R338" s="253"/>
      <c r="S338" s="253"/>
      <c r="T338" s="25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5" t="s">
        <v>154</v>
      </c>
      <c r="AU338" s="255" t="s">
        <v>171</v>
      </c>
      <c r="AV338" s="14" t="s">
        <v>91</v>
      </c>
      <c r="AW338" s="14" t="s">
        <v>34</v>
      </c>
      <c r="AX338" s="14" t="s">
        <v>81</v>
      </c>
      <c r="AY338" s="255" t="s">
        <v>141</v>
      </c>
    </row>
    <row r="339" s="13" customFormat="1">
      <c r="A339" s="13"/>
      <c r="B339" s="234"/>
      <c r="C339" s="235"/>
      <c r="D339" s="236" t="s">
        <v>154</v>
      </c>
      <c r="E339" s="237" t="s">
        <v>1</v>
      </c>
      <c r="F339" s="238" t="s">
        <v>406</v>
      </c>
      <c r="G339" s="235"/>
      <c r="H339" s="237" t="s">
        <v>1</v>
      </c>
      <c r="I339" s="239"/>
      <c r="J339" s="235"/>
      <c r="K339" s="235"/>
      <c r="L339" s="240"/>
      <c r="M339" s="241"/>
      <c r="N339" s="242"/>
      <c r="O339" s="242"/>
      <c r="P339" s="242"/>
      <c r="Q339" s="242"/>
      <c r="R339" s="242"/>
      <c r="S339" s="242"/>
      <c r="T339" s="24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4" t="s">
        <v>154</v>
      </c>
      <c r="AU339" s="244" t="s">
        <v>171</v>
      </c>
      <c r="AV339" s="13" t="s">
        <v>89</v>
      </c>
      <c r="AW339" s="13" t="s">
        <v>34</v>
      </c>
      <c r="AX339" s="13" t="s">
        <v>81</v>
      </c>
      <c r="AY339" s="244" t="s">
        <v>141</v>
      </c>
    </row>
    <row r="340" s="14" customFormat="1">
      <c r="A340" s="14"/>
      <c r="B340" s="245"/>
      <c r="C340" s="246"/>
      <c r="D340" s="236" t="s">
        <v>154</v>
      </c>
      <c r="E340" s="247" t="s">
        <v>1</v>
      </c>
      <c r="F340" s="248" t="s">
        <v>407</v>
      </c>
      <c r="G340" s="246"/>
      <c r="H340" s="249">
        <v>6</v>
      </c>
      <c r="I340" s="250"/>
      <c r="J340" s="246"/>
      <c r="K340" s="246"/>
      <c r="L340" s="251"/>
      <c r="M340" s="252"/>
      <c r="N340" s="253"/>
      <c r="O340" s="253"/>
      <c r="P340" s="253"/>
      <c r="Q340" s="253"/>
      <c r="R340" s="253"/>
      <c r="S340" s="253"/>
      <c r="T340" s="25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55" t="s">
        <v>154</v>
      </c>
      <c r="AU340" s="255" t="s">
        <v>171</v>
      </c>
      <c r="AV340" s="14" t="s">
        <v>91</v>
      </c>
      <c r="AW340" s="14" t="s">
        <v>34</v>
      </c>
      <c r="AX340" s="14" t="s">
        <v>81</v>
      </c>
      <c r="AY340" s="255" t="s">
        <v>141</v>
      </c>
    </row>
    <row r="341" s="16" customFormat="1">
      <c r="A341" s="16"/>
      <c r="B341" s="278"/>
      <c r="C341" s="279"/>
      <c r="D341" s="236" t="s">
        <v>154</v>
      </c>
      <c r="E341" s="280" t="s">
        <v>1</v>
      </c>
      <c r="F341" s="281" t="s">
        <v>396</v>
      </c>
      <c r="G341" s="279"/>
      <c r="H341" s="282">
        <v>10</v>
      </c>
      <c r="I341" s="283"/>
      <c r="J341" s="279"/>
      <c r="K341" s="279"/>
      <c r="L341" s="284"/>
      <c r="M341" s="285"/>
      <c r="N341" s="286"/>
      <c r="O341" s="286"/>
      <c r="P341" s="286"/>
      <c r="Q341" s="286"/>
      <c r="R341" s="286"/>
      <c r="S341" s="286"/>
      <c r="T341" s="287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T341" s="288" t="s">
        <v>154</v>
      </c>
      <c r="AU341" s="288" t="s">
        <v>171</v>
      </c>
      <c r="AV341" s="16" t="s">
        <v>171</v>
      </c>
      <c r="AW341" s="16" t="s">
        <v>34</v>
      </c>
      <c r="AX341" s="16" t="s">
        <v>81</v>
      </c>
      <c r="AY341" s="288" t="s">
        <v>141</v>
      </c>
    </row>
    <row r="342" s="13" customFormat="1">
      <c r="A342" s="13"/>
      <c r="B342" s="234"/>
      <c r="C342" s="235"/>
      <c r="D342" s="236" t="s">
        <v>154</v>
      </c>
      <c r="E342" s="237" t="s">
        <v>1</v>
      </c>
      <c r="F342" s="238" t="s">
        <v>347</v>
      </c>
      <c r="G342" s="235"/>
      <c r="H342" s="237" t="s">
        <v>1</v>
      </c>
      <c r="I342" s="239"/>
      <c r="J342" s="235"/>
      <c r="K342" s="235"/>
      <c r="L342" s="240"/>
      <c r="M342" s="241"/>
      <c r="N342" s="242"/>
      <c r="O342" s="242"/>
      <c r="P342" s="242"/>
      <c r="Q342" s="242"/>
      <c r="R342" s="242"/>
      <c r="S342" s="242"/>
      <c r="T342" s="24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44" t="s">
        <v>154</v>
      </c>
      <c r="AU342" s="244" t="s">
        <v>171</v>
      </c>
      <c r="AV342" s="13" t="s">
        <v>89</v>
      </c>
      <c r="AW342" s="13" t="s">
        <v>34</v>
      </c>
      <c r="AX342" s="13" t="s">
        <v>81</v>
      </c>
      <c r="AY342" s="244" t="s">
        <v>141</v>
      </c>
    </row>
    <row r="343" s="13" customFormat="1">
      <c r="A343" s="13"/>
      <c r="B343" s="234"/>
      <c r="C343" s="235"/>
      <c r="D343" s="236" t="s">
        <v>154</v>
      </c>
      <c r="E343" s="237" t="s">
        <v>1</v>
      </c>
      <c r="F343" s="238" t="s">
        <v>408</v>
      </c>
      <c r="G343" s="235"/>
      <c r="H343" s="237" t="s">
        <v>1</v>
      </c>
      <c r="I343" s="239"/>
      <c r="J343" s="235"/>
      <c r="K343" s="235"/>
      <c r="L343" s="240"/>
      <c r="M343" s="241"/>
      <c r="N343" s="242"/>
      <c r="O343" s="242"/>
      <c r="P343" s="242"/>
      <c r="Q343" s="242"/>
      <c r="R343" s="242"/>
      <c r="S343" s="242"/>
      <c r="T343" s="24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44" t="s">
        <v>154</v>
      </c>
      <c r="AU343" s="244" t="s">
        <v>171</v>
      </c>
      <c r="AV343" s="13" t="s">
        <v>89</v>
      </c>
      <c r="AW343" s="13" t="s">
        <v>34</v>
      </c>
      <c r="AX343" s="13" t="s">
        <v>81</v>
      </c>
      <c r="AY343" s="244" t="s">
        <v>141</v>
      </c>
    </row>
    <row r="344" s="14" customFormat="1">
      <c r="A344" s="14"/>
      <c r="B344" s="245"/>
      <c r="C344" s="246"/>
      <c r="D344" s="236" t="s">
        <v>154</v>
      </c>
      <c r="E344" s="247" t="s">
        <v>1</v>
      </c>
      <c r="F344" s="248" t="s">
        <v>354</v>
      </c>
      <c r="G344" s="246"/>
      <c r="H344" s="249">
        <v>2</v>
      </c>
      <c r="I344" s="250"/>
      <c r="J344" s="246"/>
      <c r="K344" s="246"/>
      <c r="L344" s="251"/>
      <c r="M344" s="252"/>
      <c r="N344" s="253"/>
      <c r="O344" s="253"/>
      <c r="P344" s="253"/>
      <c r="Q344" s="253"/>
      <c r="R344" s="253"/>
      <c r="S344" s="253"/>
      <c r="T344" s="25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5" t="s">
        <v>154</v>
      </c>
      <c r="AU344" s="255" t="s">
        <v>171</v>
      </c>
      <c r="AV344" s="14" t="s">
        <v>91</v>
      </c>
      <c r="AW344" s="14" t="s">
        <v>34</v>
      </c>
      <c r="AX344" s="14" t="s">
        <v>81</v>
      </c>
      <c r="AY344" s="255" t="s">
        <v>141</v>
      </c>
    </row>
    <row r="345" s="13" customFormat="1">
      <c r="A345" s="13"/>
      <c r="B345" s="234"/>
      <c r="C345" s="235"/>
      <c r="D345" s="236" t="s">
        <v>154</v>
      </c>
      <c r="E345" s="237" t="s">
        <v>1</v>
      </c>
      <c r="F345" s="238" t="s">
        <v>398</v>
      </c>
      <c r="G345" s="235"/>
      <c r="H345" s="237" t="s">
        <v>1</v>
      </c>
      <c r="I345" s="239"/>
      <c r="J345" s="235"/>
      <c r="K345" s="235"/>
      <c r="L345" s="240"/>
      <c r="M345" s="241"/>
      <c r="N345" s="242"/>
      <c r="O345" s="242"/>
      <c r="P345" s="242"/>
      <c r="Q345" s="242"/>
      <c r="R345" s="242"/>
      <c r="S345" s="242"/>
      <c r="T345" s="24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44" t="s">
        <v>154</v>
      </c>
      <c r="AU345" s="244" t="s">
        <v>171</v>
      </c>
      <c r="AV345" s="13" t="s">
        <v>89</v>
      </c>
      <c r="AW345" s="13" t="s">
        <v>34</v>
      </c>
      <c r="AX345" s="13" t="s">
        <v>81</v>
      </c>
      <c r="AY345" s="244" t="s">
        <v>141</v>
      </c>
    </row>
    <row r="346" s="14" customFormat="1">
      <c r="A346" s="14"/>
      <c r="B346" s="245"/>
      <c r="C346" s="246"/>
      <c r="D346" s="236" t="s">
        <v>154</v>
      </c>
      <c r="E346" s="247" t="s">
        <v>1</v>
      </c>
      <c r="F346" s="248" t="s">
        <v>354</v>
      </c>
      <c r="G346" s="246"/>
      <c r="H346" s="249">
        <v>2</v>
      </c>
      <c r="I346" s="250"/>
      <c r="J346" s="246"/>
      <c r="K346" s="246"/>
      <c r="L346" s="251"/>
      <c r="M346" s="252"/>
      <c r="N346" s="253"/>
      <c r="O346" s="253"/>
      <c r="P346" s="253"/>
      <c r="Q346" s="253"/>
      <c r="R346" s="253"/>
      <c r="S346" s="253"/>
      <c r="T346" s="25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5" t="s">
        <v>154</v>
      </c>
      <c r="AU346" s="255" t="s">
        <v>171</v>
      </c>
      <c r="AV346" s="14" t="s">
        <v>91</v>
      </c>
      <c r="AW346" s="14" t="s">
        <v>34</v>
      </c>
      <c r="AX346" s="14" t="s">
        <v>81</v>
      </c>
      <c r="AY346" s="255" t="s">
        <v>141</v>
      </c>
    </row>
    <row r="347" s="13" customFormat="1">
      <c r="A347" s="13"/>
      <c r="B347" s="234"/>
      <c r="C347" s="235"/>
      <c r="D347" s="236" t="s">
        <v>154</v>
      </c>
      <c r="E347" s="237" t="s">
        <v>1</v>
      </c>
      <c r="F347" s="238" t="s">
        <v>409</v>
      </c>
      <c r="G347" s="235"/>
      <c r="H347" s="237" t="s">
        <v>1</v>
      </c>
      <c r="I347" s="239"/>
      <c r="J347" s="235"/>
      <c r="K347" s="235"/>
      <c r="L347" s="240"/>
      <c r="M347" s="241"/>
      <c r="N347" s="242"/>
      <c r="O347" s="242"/>
      <c r="P347" s="242"/>
      <c r="Q347" s="242"/>
      <c r="R347" s="242"/>
      <c r="S347" s="242"/>
      <c r="T347" s="24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44" t="s">
        <v>154</v>
      </c>
      <c r="AU347" s="244" t="s">
        <v>171</v>
      </c>
      <c r="AV347" s="13" t="s">
        <v>89</v>
      </c>
      <c r="AW347" s="13" t="s">
        <v>34</v>
      </c>
      <c r="AX347" s="13" t="s">
        <v>81</v>
      </c>
      <c r="AY347" s="244" t="s">
        <v>141</v>
      </c>
    </row>
    <row r="348" s="14" customFormat="1">
      <c r="A348" s="14"/>
      <c r="B348" s="245"/>
      <c r="C348" s="246"/>
      <c r="D348" s="236" t="s">
        <v>154</v>
      </c>
      <c r="E348" s="247" t="s">
        <v>1</v>
      </c>
      <c r="F348" s="248" t="s">
        <v>410</v>
      </c>
      <c r="G348" s="246"/>
      <c r="H348" s="249">
        <v>4</v>
      </c>
      <c r="I348" s="250"/>
      <c r="J348" s="246"/>
      <c r="K348" s="246"/>
      <c r="L348" s="251"/>
      <c r="M348" s="252"/>
      <c r="N348" s="253"/>
      <c r="O348" s="253"/>
      <c r="P348" s="253"/>
      <c r="Q348" s="253"/>
      <c r="R348" s="253"/>
      <c r="S348" s="253"/>
      <c r="T348" s="25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5" t="s">
        <v>154</v>
      </c>
      <c r="AU348" s="255" t="s">
        <v>171</v>
      </c>
      <c r="AV348" s="14" t="s">
        <v>91</v>
      </c>
      <c r="AW348" s="14" t="s">
        <v>34</v>
      </c>
      <c r="AX348" s="14" t="s">
        <v>81</v>
      </c>
      <c r="AY348" s="255" t="s">
        <v>141</v>
      </c>
    </row>
    <row r="349" s="16" customFormat="1">
      <c r="A349" s="16"/>
      <c r="B349" s="278"/>
      <c r="C349" s="279"/>
      <c r="D349" s="236" t="s">
        <v>154</v>
      </c>
      <c r="E349" s="280" t="s">
        <v>1</v>
      </c>
      <c r="F349" s="281" t="s">
        <v>396</v>
      </c>
      <c r="G349" s="279"/>
      <c r="H349" s="282">
        <v>8</v>
      </c>
      <c r="I349" s="283"/>
      <c r="J349" s="279"/>
      <c r="K349" s="279"/>
      <c r="L349" s="284"/>
      <c r="M349" s="285"/>
      <c r="N349" s="286"/>
      <c r="O349" s="286"/>
      <c r="P349" s="286"/>
      <c r="Q349" s="286"/>
      <c r="R349" s="286"/>
      <c r="S349" s="286"/>
      <c r="T349" s="287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T349" s="288" t="s">
        <v>154</v>
      </c>
      <c r="AU349" s="288" t="s">
        <v>171</v>
      </c>
      <c r="AV349" s="16" t="s">
        <v>171</v>
      </c>
      <c r="AW349" s="16" t="s">
        <v>34</v>
      </c>
      <c r="AX349" s="16" t="s">
        <v>81</v>
      </c>
      <c r="AY349" s="288" t="s">
        <v>141</v>
      </c>
    </row>
    <row r="350" s="13" customFormat="1">
      <c r="A350" s="13"/>
      <c r="B350" s="234"/>
      <c r="C350" s="235"/>
      <c r="D350" s="236" t="s">
        <v>154</v>
      </c>
      <c r="E350" s="237" t="s">
        <v>1</v>
      </c>
      <c r="F350" s="238" t="s">
        <v>349</v>
      </c>
      <c r="G350" s="235"/>
      <c r="H350" s="237" t="s">
        <v>1</v>
      </c>
      <c r="I350" s="239"/>
      <c r="J350" s="235"/>
      <c r="K350" s="235"/>
      <c r="L350" s="240"/>
      <c r="M350" s="241"/>
      <c r="N350" s="242"/>
      <c r="O350" s="242"/>
      <c r="P350" s="242"/>
      <c r="Q350" s="242"/>
      <c r="R350" s="242"/>
      <c r="S350" s="242"/>
      <c r="T350" s="24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44" t="s">
        <v>154</v>
      </c>
      <c r="AU350" s="244" t="s">
        <v>171</v>
      </c>
      <c r="AV350" s="13" t="s">
        <v>89</v>
      </c>
      <c r="AW350" s="13" t="s">
        <v>34</v>
      </c>
      <c r="AX350" s="13" t="s">
        <v>81</v>
      </c>
      <c r="AY350" s="244" t="s">
        <v>141</v>
      </c>
    </row>
    <row r="351" s="13" customFormat="1">
      <c r="A351" s="13"/>
      <c r="B351" s="234"/>
      <c r="C351" s="235"/>
      <c r="D351" s="236" t="s">
        <v>154</v>
      </c>
      <c r="E351" s="237" t="s">
        <v>1</v>
      </c>
      <c r="F351" s="238" t="s">
        <v>411</v>
      </c>
      <c r="G351" s="235"/>
      <c r="H351" s="237" t="s">
        <v>1</v>
      </c>
      <c r="I351" s="239"/>
      <c r="J351" s="235"/>
      <c r="K351" s="235"/>
      <c r="L351" s="240"/>
      <c r="M351" s="241"/>
      <c r="N351" s="242"/>
      <c r="O351" s="242"/>
      <c r="P351" s="242"/>
      <c r="Q351" s="242"/>
      <c r="R351" s="242"/>
      <c r="S351" s="242"/>
      <c r="T351" s="24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44" t="s">
        <v>154</v>
      </c>
      <c r="AU351" s="244" t="s">
        <v>171</v>
      </c>
      <c r="AV351" s="13" t="s">
        <v>89</v>
      </c>
      <c r="AW351" s="13" t="s">
        <v>34</v>
      </c>
      <c r="AX351" s="13" t="s">
        <v>81</v>
      </c>
      <c r="AY351" s="244" t="s">
        <v>141</v>
      </c>
    </row>
    <row r="352" s="14" customFormat="1">
      <c r="A352" s="14"/>
      <c r="B352" s="245"/>
      <c r="C352" s="246"/>
      <c r="D352" s="236" t="s">
        <v>154</v>
      </c>
      <c r="E352" s="247" t="s">
        <v>1</v>
      </c>
      <c r="F352" s="248" t="s">
        <v>89</v>
      </c>
      <c r="G352" s="246"/>
      <c r="H352" s="249">
        <v>1</v>
      </c>
      <c r="I352" s="250"/>
      <c r="J352" s="246"/>
      <c r="K352" s="246"/>
      <c r="L352" s="251"/>
      <c r="M352" s="252"/>
      <c r="N352" s="253"/>
      <c r="O352" s="253"/>
      <c r="P352" s="253"/>
      <c r="Q352" s="253"/>
      <c r="R352" s="253"/>
      <c r="S352" s="253"/>
      <c r="T352" s="25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55" t="s">
        <v>154</v>
      </c>
      <c r="AU352" s="255" t="s">
        <v>171</v>
      </c>
      <c r="AV352" s="14" t="s">
        <v>91</v>
      </c>
      <c r="AW352" s="14" t="s">
        <v>34</v>
      </c>
      <c r="AX352" s="14" t="s">
        <v>81</v>
      </c>
      <c r="AY352" s="255" t="s">
        <v>141</v>
      </c>
    </row>
    <row r="353" s="13" customFormat="1">
      <c r="A353" s="13"/>
      <c r="B353" s="234"/>
      <c r="C353" s="235"/>
      <c r="D353" s="236" t="s">
        <v>154</v>
      </c>
      <c r="E353" s="237" t="s">
        <v>1</v>
      </c>
      <c r="F353" s="238" t="s">
        <v>412</v>
      </c>
      <c r="G353" s="235"/>
      <c r="H353" s="237" t="s">
        <v>1</v>
      </c>
      <c r="I353" s="239"/>
      <c r="J353" s="235"/>
      <c r="K353" s="235"/>
      <c r="L353" s="240"/>
      <c r="M353" s="241"/>
      <c r="N353" s="242"/>
      <c r="O353" s="242"/>
      <c r="P353" s="242"/>
      <c r="Q353" s="242"/>
      <c r="R353" s="242"/>
      <c r="S353" s="242"/>
      <c r="T353" s="24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44" t="s">
        <v>154</v>
      </c>
      <c r="AU353" s="244" t="s">
        <v>171</v>
      </c>
      <c r="AV353" s="13" t="s">
        <v>89</v>
      </c>
      <c r="AW353" s="13" t="s">
        <v>34</v>
      </c>
      <c r="AX353" s="13" t="s">
        <v>81</v>
      </c>
      <c r="AY353" s="244" t="s">
        <v>141</v>
      </c>
    </row>
    <row r="354" s="14" customFormat="1">
      <c r="A354" s="14"/>
      <c r="B354" s="245"/>
      <c r="C354" s="246"/>
      <c r="D354" s="236" t="s">
        <v>154</v>
      </c>
      <c r="E354" s="247" t="s">
        <v>1</v>
      </c>
      <c r="F354" s="248" t="s">
        <v>91</v>
      </c>
      <c r="G354" s="246"/>
      <c r="H354" s="249">
        <v>2</v>
      </c>
      <c r="I354" s="250"/>
      <c r="J354" s="246"/>
      <c r="K354" s="246"/>
      <c r="L354" s="251"/>
      <c r="M354" s="252"/>
      <c r="N354" s="253"/>
      <c r="O354" s="253"/>
      <c r="P354" s="253"/>
      <c r="Q354" s="253"/>
      <c r="R354" s="253"/>
      <c r="S354" s="253"/>
      <c r="T354" s="25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55" t="s">
        <v>154</v>
      </c>
      <c r="AU354" s="255" t="s">
        <v>171</v>
      </c>
      <c r="AV354" s="14" t="s">
        <v>91</v>
      </c>
      <c r="AW354" s="14" t="s">
        <v>34</v>
      </c>
      <c r="AX354" s="14" t="s">
        <v>81</v>
      </c>
      <c r="AY354" s="255" t="s">
        <v>141</v>
      </c>
    </row>
    <row r="355" s="13" customFormat="1">
      <c r="A355" s="13"/>
      <c r="B355" s="234"/>
      <c r="C355" s="235"/>
      <c r="D355" s="236" t="s">
        <v>154</v>
      </c>
      <c r="E355" s="237" t="s">
        <v>1</v>
      </c>
      <c r="F355" s="238" t="s">
        <v>383</v>
      </c>
      <c r="G355" s="235"/>
      <c r="H355" s="237" t="s">
        <v>1</v>
      </c>
      <c r="I355" s="239"/>
      <c r="J355" s="235"/>
      <c r="K355" s="235"/>
      <c r="L355" s="240"/>
      <c r="M355" s="241"/>
      <c r="N355" s="242"/>
      <c r="O355" s="242"/>
      <c r="P355" s="242"/>
      <c r="Q355" s="242"/>
      <c r="R355" s="242"/>
      <c r="S355" s="242"/>
      <c r="T355" s="24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44" t="s">
        <v>154</v>
      </c>
      <c r="AU355" s="244" t="s">
        <v>171</v>
      </c>
      <c r="AV355" s="13" t="s">
        <v>89</v>
      </c>
      <c r="AW355" s="13" t="s">
        <v>34</v>
      </c>
      <c r="AX355" s="13" t="s">
        <v>81</v>
      </c>
      <c r="AY355" s="244" t="s">
        <v>141</v>
      </c>
    </row>
    <row r="356" s="14" customFormat="1">
      <c r="A356" s="14"/>
      <c r="B356" s="245"/>
      <c r="C356" s="246"/>
      <c r="D356" s="236" t="s">
        <v>154</v>
      </c>
      <c r="E356" s="247" t="s">
        <v>1</v>
      </c>
      <c r="F356" s="248" t="s">
        <v>89</v>
      </c>
      <c r="G356" s="246"/>
      <c r="H356" s="249">
        <v>1</v>
      </c>
      <c r="I356" s="250"/>
      <c r="J356" s="246"/>
      <c r="K356" s="246"/>
      <c r="L356" s="251"/>
      <c r="M356" s="252"/>
      <c r="N356" s="253"/>
      <c r="O356" s="253"/>
      <c r="P356" s="253"/>
      <c r="Q356" s="253"/>
      <c r="R356" s="253"/>
      <c r="S356" s="253"/>
      <c r="T356" s="25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5" t="s">
        <v>154</v>
      </c>
      <c r="AU356" s="255" t="s">
        <v>171</v>
      </c>
      <c r="AV356" s="14" t="s">
        <v>91</v>
      </c>
      <c r="AW356" s="14" t="s">
        <v>34</v>
      </c>
      <c r="AX356" s="14" t="s">
        <v>81</v>
      </c>
      <c r="AY356" s="255" t="s">
        <v>141</v>
      </c>
    </row>
    <row r="357" s="13" customFormat="1">
      <c r="A357" s="13"/>
      <c r="B357" s="234"/>
      <c r="C357" s="235"/>
      <c r="D357" s="236" t="s">
        <v>154</v>
      </c>
      <c r="E357" s="237" t="s">
        <v>1</v>
      </c>
      <c r="F357" s="238" t="s">
        <v>387</v>
      </c>
      <c r="G357" s="235"/>
      <c r="H357" s="237" t="s">
        <v>1</v>
      </c>
      <c r="I357" s="239"/>
      <c r="J357" s="235"/>
      <c r="K357" s="235"/>
      <c r="L357" s="240"/>
      <c r="M357" s="241"/>
      <c r="N357" s="242"/>
      <c r="O357" s="242"/>
      <c r="P357" s="242"/>
      <c r="Q357" s="242"/>
      <c r="R357" s="242"/>
      <c r="S357" s="242"/>
      <c r="T357" s="24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44" t="s">
        <v>154</v>
      </c>
      <c r="AU357" s="244" t="s">
        <v>171</v>
      </c>
      <c r="AV357" s="13" t="s">
        <v>89</v>
      </c>
      <c r="AW357" s="13" t="s">
        <v>34</v>
      </c>
      <c r="AX357" s="13" t="s">
        <v>81</v>
      </c>
      <c r="AY357" s="244" t="s">
        <v>141</v>
      </c>
    </row>
    <row r="358" s="14" customFormat="1">
      <c r="A358" s="14"/>
      <c r="B358" s="245"/>
      <c r="C358" s="246"/>
      <c r="D358" s="236" t="s">
        <v>154</v>
      </c>
      <c r="E358" s="247" t="s">
        <v>1</v>
      </c>
      <c r="F358" s="248" t="s">
        <v>89</v>
      </c>
      <c r="G358" s="246"/>
      <c r="H358" s="249">
        <v>1</v>
      </c>
      <c r="I358" s="250"/>
      <c r="J358" s="246"/>
      <c r="K358" s="246"/>
      <c r="L358" s="251"/>
      <c r="M358" s="252"/>
      <c r="N358" s="253"/>
      <c r="O358" s="253"/>
      <c r="P358" s="253"/>
      <c r="Q358" s="253"/>
      <c r="R358" s="253"/>
      <c r="S358" s="253"/>
      <c r="T358" s="25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55" t="s">
        <v>154</v>
      </c>
      <c r="AU358" s="255" t="s">
        <v>171</v>
      </c>
      <c r="AV358" s="14" t="s">
        <v>91</v>
      </c>
      <c r="AW358" s="14" t="s">
        <v>34</v>
      </c>
      <c r="AX358" s="14" t="s">
        <v>81</v>
      </c>
      <c r="AY358" s="255" t="s">
        <v>141</v>
      </c>
    </row>
    <row r="359" s="16" customFormat="1">
      <c r="A359" s="16"/>
      <c r="B359" s="278"/>
      <c r="C359" s="279"/>
      <c r="D359" s="236" t="s">
        <v>154</v>
      </c>
      <c r="E359" s="280" t="s">
        <v>1</v>
      </c>
      <c r="F359" s="281" t="s">
        <v>396</v>
      </c>
      <c r="G359" s="279"/>
      <c r="H359" s="282">
        <v>5</v>
      </c>
      <c r="I359" s="283"/>
      <c r="J359" s="279"/>
      <c r="K359" s="279"/>
      <c r="L359" s="284"/>
      <c r="M359" s="285"/>
      <c r="N359" s="286"/>
      <c r="O359" s="286"/>
      <c r="P359" s="286"/>
      <c r="Q359" s="286"/>
      <c r="R359" s="286"/>
      <c r="S359" s="286"/>
      <c r="T359" s="287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T359" s="288" t="s">
        <v>154</v>
      </c>
      <c r="AU359" s="288" t="s">
        <v>171</v>
      </c>
      <c r="AV359" s="16" t="s">
        <v>171</v>
      </c>
      <c r="AW359" s="16" t="s">
        <v>34</v>
      </c>
      <c r="AX359" s="16" t="s">
        <v>81</v>
      </c>
      <c r="AY359" s="288" t="s">
        <v>141</v>
      </c>
    </row>
    <row r="360" s="15" customFormat="1">
      <c r="A360" s="15"/>
      <c r="B360" s="256"/>
      <c r="C360" s="257"/>
      <c r="D360" s="236" t="s">
        <v>154</v>
      </c>
      <c r="E360" s="258" t="s">
        <v>1</v>
      </c>
      <c r="F360" s="259" t="s">
        <v>179</v>
      </c>
      <c r="G360" s="257"/>
      <c r="H360" s="260">
        <v>23</v>
      </c>
      <c r="I360" s="261"/>
      <c r="J360" s="257"/>
      <c r="K360" s="257"/>
      <c r="L360" s="262"/>
      <c r="M360" s="263"/>
      <c r="N360" s="264"/>
      <c r="O360" s="264"/>
      <c r="P360" s="264"/>
      <c r="Q360" s="264"/>
      <c r="R360" s="264"/>
      <c r="S360" s="264"/>
      <c r="T360" s="26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66" t="s">
        <v>154</v>
      </c>
      <c r="AU360" s="266" t="s">
        <v>171</v>
      </c>
      <c r="AV360" s="15" t="s">
        <v>148</v>
      </c>
      <c r="AW360" s="15" t="s">
        <v>34</v>
      </c>
      <c r="AX360" s="15" t="s">
        <v>89</v>
      </c>
      <c r="AY360" s="266" t="s">
        <v>141</v>
      </c>
    </row>
    <row r="361" s="2" customFormat="1" ht="24.15" customHeight="1">
      <c r="A361" s="39"/>
      <c r="B361" s="40"/>
      <c r="C361" s="220" t="s">
        <v>421</v>
      </c>
      <c r="D361" s="220" t="s">
        <v>144</v>
      </c>
      <c r="E361" s="221" t="s">
        <v>422</v>
      </c>
      <c r="F361" s="222" t="s">
        <v>423</v>
      </c>
      <c r="G361" s="223" t="s">
        <v>174</v>
      </c>
      <c r="H361" s="224">
        <v>3</v>
      </c>
      <c r="I361" s="225"/>
      <c r="J361" s="226">
        <f>ROUND(I361*H361,2)</f>
        <v>0</v>
      </c>
      <c r="K361" s="227"/>
      <c r="L361" s="45"/>
      <c r="M361" s="228" t="s">
        <v>1</v>
      </c>
      <c r="N361" s="229" t="s">
        <v>46</v>
      </c>
      <c r="O361" s="92"/>
      <c r="P361" s="230">
        <f>O361*H361</f>
        <v>0</v>
      </c>
      <c r="Q361" s="230">
        <v>1E-05</v>
      </c>
      <c r="R361" s="230">
        <f>Q361*H361</f>
        <v>3.0000000000000004E-05</v>
      </c>
      <c r="S361" s="230">
        <v>0</v>
      </c>
      <c r="T361" s="231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32" t="s">
        <v>89</v>
      </c>
      <c r="AT361" s="232" t="s">
        <v>144</v>
      </c>
      <c r="AU361" s="232" t="s">
        <v>171</v>
      </c>
      <c r="AY361" s="18" t="s">
        <v>141</v>
      </c>
      <c r="BE361" s="233">
        <f>IF(N361="základní",J361,0)</f>
        <v>0</v>
      </c>
      <c r="BF361" s="233">
        <f>IF(N361="snížená",J361,0)</f>
        <v>0</v>
      </c>
      <c r="BG361" s="233">
        <f>IF(N361="zákl. přenesená",J361,0)</f>
        <v>0</v>
      </c>
      <c r="BH361" s="233">
        <f>IF(N361="sníž. přenesená",J361,0)</f>
        <v>0</v>
      </c>
      <c r="BI361" s="233">
        <f>IF(N361="nulová",J361,0)</f>
        <v>0</v>
      </c>
      <c r="BJ361" s="18" t="s">
        <v>89</v>
      </c>
      <c r="BK361" s="233">
        <f>ROUND(I361*H361,2)</f>
        <v>0</v>
      </c>
      <c r="BL361" s="18" t="s">
        <v>89</v>
      </c>
      <c r="BM361" s="232" t="s">
        <v>424</v>
      </c>
    </row>
    <row r="362" s="13" customFormat="1">
      <c r="A362" s="13"/>
      <c r="B362" s="234"/>
      <c r="C362" s="235"/>
      <c r="D362" s="236" t="s">
        <v>154</v>
      </c>
      <c r="E362" s="237" t="s">
        <v>1</v>
      </c>
      <c r="F362" s="238" t="s">
        <v>346</v>
      </c>
      <c r="G362" s="235"/>
      <c r="H362" s="237" t="s">
        <v>1</v>
      </c>
      <c r="I362" s="239"/>
      <c r="J362" s="235"/>
      <c r="K362" s="235"/>
      <c r="L362" s="240"/>
      <c r="M362" s="241"/>
      <c r="N362" s="242"/>
      <c r="O362" s="242"/>
      <c r="P362" s="242"/>
      <c r="Q362" s="242"/>
      <c r="R362" s="242"/>
      <c r="S362" s="242"/>
      <c r="T362" s="24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4" t="s">
        <v>154</v>
      </c>
      <c r="AU362" s="244" t="s">
        <v>171</v>
      </c>
      <c r="AV362" s="13" t="s">
        <v>89</v>
      </c>
      <c r="AW362" s="13" t="s">
        <v>34</v>
      </c>
      <c r="AX362" s="13" t="s">
        <v>81</v>
      </c>
      <c r="AY362" s="244" t="s">
        <v>141</v>
      </c>
    </row>
    <row r="363" s="13" customFormat="1">
      <c r="A363" s="13"/>
      <c r="B363" s="234"/>
      <c r="C363" s="235"/>
      <c r="D363" s="236" t="s">
        <v>154</v>
      </c>
      <c r="E363" s="237" t="s">
        <v>1</v>
      </c>
      <c r="F363" s="238" t="s">
        <v>404</v>
      </c>
      <c r="G363" s="235"/>
      <c r="H363" s="237" t="s">
        <v>1</v>
      </c>
      <c r="I363" s="239"/>
      <c r="J363" s="235"/>
      <c r="K363" s="235"/>
      <c r="L363" s="240"/>
      <c r="M363" s="241"/>
      <c r="N363" s="242"/>
      <c r="O363" s="242"/>
      <c r="P363" s="242"/>
      <c r="Q363" s="242"/>
      <c r="R363" s="242"/>
      <c r="S363" s="242"/>
      <c r="T363" s="24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44" t="s">
        <v>154</v>
      </c>
      <c r="AU363" s="244" t="s">
        <v>171</v>
      </c>
      <c r="AV363" s="13" t="s">
        <v>89</v>
      </c>
      <c r="AW363" s="13" t="s">
        <v>34</v>
      </c>
      <c r="AX363" s="13" t="s">
        <v>81</v>
      </c>
      <c r="AY363" s="244" t="s">
        <v>141</v>
      </c>
    </row>
    <row r="364" s="14" customFormat="1">
      <c r="A364" s="14"/>
      <c r="B364" s="245"/>
      <c r="C364" s="246"/>
      <c r="D364" s="236" t="s">
        <v>154</v>
      </c>
      <c r="E364" s="247" t="s">
        <v>1</v>
      </c>
      <c r="F364" s="248" t="s">
        <v>89</v>
      </c>
      <c r="G364" s="246"/>
      <c r="H364" s="249">
        <v>1</v>
      </c>
      <c r="I364" s="250"/>
      <c r="J364" s="246"/>
      <c r="K364" s="246"/>
      <c r="L364" s="251"/>
      <c r="M364" s="252"/>
      <c r="N364" s="253"/>
      <c r="O364" s="253"/>
      <c r="P364" s="253"/>
      <c r="Q364" s="253"/>
      <c r="R364" s="253"/>
      <c r="S364" s="253"/>
      <c r="T364" s="25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5" t="s">
        <v>154</v>
      </c>
      <c r="AU364" s="255" t="s">
        <v>171</v>
      </c>
      <c r="AV364" s="14" t="s">
        <v>91</v>
      </c>
      <c r="AW364" s="14" t="s">
        <v>34</v>
      </c>
      <c r="AX364" s="14" t="s">
        <v>81</v>
      </c>
      <c r="AY364" s="255" t="s">
        <v>141</v>
      </c>
    </row>
    <row r="365" s="13" customFormat="1">
      <c r="A365" s="13"/>
      <c r="B365" s="234"/>
      <c r="C365" s="235"/>
      <c r="D365" s="236" t="s">
        <v>154</v>
      </c>
      <c r="E365" s="237" t="s">
        <v>1</v>
      </c>
      <c r="F365" s="238" t="s">
        <v>338</v>
      </c>
      <c r="G365" s="235"/>
      <c r="H365" s="237" t="s">
        <v>1</v>
      </c>
      <c r="I365" s="239"/>
      <c r="J365" s="235"/>
      <c r="K365" s="235"/>
      <c r="L365" s="240"/>
      <c r="M365" s="241"/>
      <c r="N365" s="242"/>
      <c r="O365" s="242"/>
      <c r="P365" s="242"/>
      <c r="Q365" s="242"/>
      <c r="R365" s="242"/>
      <c r="S365" s="242"/>
      <c r="T365" s="24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44" t="s">
        <v>154</v>
      </c>
      <c r="AU365" s="244" t="s">
        <v>171</v>
      </c>
      <c r="AV365" s="13" t="s">
        <v>89</v>
      </c>
      <c r="AW365" s="13" t="s">
        <v>34</v>
      </c>
      <c r="AX365" s="13" t="s">
        <v>81</v>
      </c>
      <c r="AY365" s="244" t="s">
        <v>141</v>
      </c>
    </row>
    <row r="366" s="14" customFormat="1">
      <c r="A366" s="14"/>
      <c r="B366" s="245"/>
      <c r="C366" s="246"/>
      <c r="D366" s="236" t="s">
        <v>154</v>
      </c>
      <c r="E366" s="247" t="s">
        <v>1</v>
      </c>
      <c r="F366" s="248" t="s">
        <v>354</v>
      </c>
      <c r="G366" s="246"/>
      <c r="H366" s="249">
        <v>2</v>
      </c>
      <c r="I366" s="250"/>
      <c r="J366" s="246"/>
      <c r="K366" s="246"/>
      <c r="L366" s="251"/>
      <c r="M366" s="252"/>
      <c r="N366" s="253"/>
      <c r="O366" s="253"/>
      <c r="P366" s="253"/>
      <c r="Q366" s="253"/>
      <c r="R366" s="253"/>
      <c r="S366" s="253"/>
      <c r="T366" s="25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55" t="s">
        <v>154</v>
      </c>
      <c r="AU366" s="255" t="s">
        <v>171</v>
      </c>
      <c r="AV366" s="14" t="s">
        <v>91</v>
      </c>
      <c r="AW366" s="14" t="s">
        <v>34</v>
      </c>
      <c r="AX366" s="14" t="s">
        <v>81</v>
      </c>
      <c r="AY366" s="255" t="s">
        <v>141</v>
      </c>
    </row>
    <row r="367" s="15" customFormat="1">
      <c r="A367" s="15"/>
      <c r="B367" s="256"/>
      <c r="C367" s="257"/>
      <c r="D367" s="236" t="s">
        <v>154</v>
      </c>
      <c r="E367" s="258" t="s">
        <v>1</v>
      </c>
      <c r="F367" s="259" t="s">
        <v>179</v>
      </c>
      <c r="G367" s="257"/>
      <c r="H367" s="260">
        <v>3</v>
      </c>
      <c r="I367" s="261"/>
      <c r="J367" s="257"/>
      <c r="K367" s="257"/>
      <c r="L367" s="262"/>
      <c r="M367" s="263"/>
      <c r="N367" s="264"/>
      <c r="O367" s="264"/>
      <c r="P367" s="264"/>
      <c r="Q367" s="264"/>
      <c r="R367" s="264"/>
      <c r="S367" s="264"/>
      <c r="T367" s="26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66" t="s">
        <v>154</v>
      </c>
      <c r="AU367" s="266" t="s">
        <v>171</v>
      </c>
      <c r="AV367" s="15" t="s">
        <v>148</v>
      </c>
      <c r="AW367" s="15" t="s">
        <v>34</v>
      </c>
      <c r="AX367" s="15" t="s">
        <v>89</v>
      </c>
      <c r="AY367" s="266" t="s">
        <v>141</v>
      </c>
    </row>
    <row r="368" s="2" customFormat="1" ht="24.15" customHeight="1">
      <c r="A368" s="39"/>
      <c r="B368" s="40"/>
      <c r="C368" s="220" t="s">
        <v>425</v>
      </c>
      <c r="D368" s="220" t="s">
        <v>144</v>
      </c>
      <c r="E368" s="221" t="s">
        <v>426</v>
      </c>
      <c r="F368" s="222" t="s">
        <v>427</v>
      </c>
      <c r="G368" s="223" t="s">
        <v>237</v>
      </c>
      <c r="H368" s="224">
        <v>3</v>
      </c>
      <c r="I368" s="225"/>
      <c r="J368" s="226">
        <f>ROUND(I368*H368,2)</f>
        <v>0</v>
      </c>
      <c r="K368" s="227"/>
      <c r="L368" s="45"/>
      <c r="M368" s="228" t="s">
        <v>1</v>
      </c>
      <c r="N368" s="229" t="s">
        <v>46</v>
      </c>
      <c r="O368" s="92"/>
      <c r="P368" s="230">
        <f>O368*H368</f>
        <v>0</v>
      </c>
      <c r="Q368" s="230">
        <v>0</v>
      </c>
      <c r="R368" s="230">
        <f>Q368*H368</f>
        <v>0</v>
      </c>
      <c r="S368" s="230">
        <v>0</v>
      </c>
      <c r="T368" s="231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2" t="s">
        <v>89</v>
      </c>
      <c r="AT368" s="232" t="s">
        <v>144</v>
      </c>
      <c r="AU368" s="232" t="s">
        <v>171</v>
      </c>
      <c r="AY368" s="18" t="s">
        <v>141</v>
      </c>
      <c r="BE368" s="233">
        <f>IF(N368="základní",J368,0)</f>
        <v>0</v>
      </c>
      <c r="BF368" s="233">
        <f>IF(N368="snížená",J368,0)</f>
        <v>0</v>
      </c>
      <c r="BG368" s="233">
        <f>IF(N368="zákl. přenesená",J368,0)</f>
        <v>0</v>
      </c>
      <c r="BH368" s="233">
        <f>IF(N368="sníž. přenesená",J368,0)</f>
        <v>0</v>
      </c>
      <c r="BI368" s="233">
        <f>IF(N368="nulová",J368,0)</f>
        <v>0</v>
      </c>
      <c r="BJ368" s="18" t="s">
        <v>89</v>
      </c>
      <c r="BK368" s="233">
        <f>ROUND(I368*H368,2)</f>
        <v>0</v>
      </c>
      <c r="BL368" s="18" t="s">
        <v>89</v>
      </c>
      <c r="BM368" s="232" t="s">
        <v>428</v>
      </c>
    </row>
    <row r="369" s="2" customFormat="1" ht="24.15" customHeight="1">
      <c r="A369" s="39"/>
      <c r="B369" s="40"/>
      <c r="C369" s="220" t="s">
        <v>429</v>
      </c>
      <c r="D369" s="220" t="s">
        <v>144</v>
      </c>
      <c r="E369" s="221" t="s">
        <v>430</v>
      </c>
      <c r="F369" s="222" t="s">
        <v>431</v>
      </c>
      <c r="G369" s="223" t="s">
        <v>237</v>
      </c>
      <c r="H369" s="224">
        <v>8</v>
      </c>
      <c r="I369" s="225"/>
      <c r="J369" s="226">
        <f>ROUND(I369*H369,2)</f>
        <v>0</v>
      </c>
      <c r="K369" s="227"/>
      <c r="L369" s="45"/>
      <c r="M369" s="228" t="s">
        <v>1</v>
      </c>
      <c r="N369" s="229" t="s">
        <v>46</v>
      </c>
      <c r="O369" s="92"/>
      <c r="P369" s="230">
        <f>O369*H369</f>
        <v>0</v>
      </c>
      <c r="Q369" s="230">
        <v>0</v>
      </c>
      <c r="R369" s="230">
        <f>Q369*H369</f>
        <v>0</v>
      </c>
      <c r="S369" s="230">
        <v>0</v>
      </c>
      <c r="T369" s="231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32" t="s">
        <v>89</v>
      </c>
      <c r="AT369" s="232" t="s">
        <v>144</v>
      </c>
      <c r="AU369" s="232" t="s">
        <v>171</v>
      </c>
      <c r="AY369" s="18" t="s">
        <v>141</v>
      </c>
      <c r="BE369" s="233">
        <f>IF(N369="základní",J369,0)</f>
        <v>0</v>
      </c>
      <c r="BF369" s="233">
        <f>IF(N369="snížená",J369,0)</f>
        <v>0</v>
      </c>
      <c r="BG369" s="233">
        <f>IF(N369="zákl. přenesená",J369,0)</f>
        <v>0</v>
      </c>
      <c r="BH369" s="233">
        <f>IF(N369="sníž. přenesená",J369,0)</f>
        <v>0</v>
      </c>
      <c r="BI369" s="233">
        <f>IF(N369="nulová",J369,0)</f>
        <v>0</v>
      </c>
      <c r="BJ369" s="18" t="s">
        <v>89</v>
      </c>
      <c r="BK369" s="233">
        <f>ROUND(I369*H369,2)</f>
        <v>0</v>
      </c>
      <c r="BL369" s="18" t="s">
        <v>89</v>
      </c>
      <c r="BM369" s="232" t="s">
        <v>432</v>
      </c>
    </row>
    <row r="370" s="2" customFormat="1" ht="16.5" customHeight="1">
      <c r="A370" s="39"/>
      <c r="B370" s="40"/>
      <c r="C370" s="220" t="s">
        <v>433</v>
      </c>
      <c r="D370" s="220" t="s">
        <v>144</v>
      </c>
      <c r="E370" s="221" t="s">
        <v>434</v>
      </c>
      <c r="F370" s="222" t="s">
        <v>435</v>
      </c>
      <c r="G370" s="223" t="s">
        <v>174</v>
      </c>
      <c r="H370" s="224">
        <v>2</v>
      </c>
      <c r="I370" s="225"/>
      <c r="J370" s="226">
        <f>ROUND(I370*H370,2)</f>
        <v>0</v>
      </c>
      <c r="K370" s="227"/>
      <c r="L370" s="45"/>
      <c r="M370" s="228" t="s">
        <v>1</v>
      </c>
      <c r="N370" s="229" t="s">
        <v>46</v>
      </c>
      <c r="O370" s="92"/>
      <c r="P370" s="230">
        <f>O370*H370</f>
        <v>0</v>
      </c>
      <c r="Q370" s="230">
        <v>3E-05</v>
      </c>
      <c r="R370" s="230">
        <f>Q370*H370</f>
        <v>6E-05</v>
      </c>
      <c r="S370" s="230">
        <v>0</v>
      </c>
      <c r="T370" s="231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2" t="s">
        <v>89</v>
      </c>
      <c r="AT370" s="232" t="s">
        <v>144</v>
      </c>
      <c r="AU370" s="232" t="s">
        <v>171</v>
      </c>
      <c r="AY370" s="18" t="s">
        <v>141</v>
      </c>
      <c r="BE370" s="233">
        <f>IF(N370="základní",J370,0)</f>
        <v>0</v>
      </c>
      <c r="BF370" s="233">
        <f>IF(N370="snížená",J370,0)</f>
        <v>0</v>
      </c>
      <c r="BG370" s="233">
        <f>IF(N370="zákl. přenesená",J370,0)</f>
        <v>0</v>
      </c>
      <c r="BH370" s="233">
        <f>IF(N370="sníž. přenesená",J370,0)</f>
        <v>0</v>
      </c>
      <c r="BI370" s="233">
        <f>IF(N370="nulová",J370,0)</f>
        <v>0</v>
      </c>
      <c r="BJ370" s="18" t="s">
        <v>89</v>
      </c>
      <c r="BK370" s="233">
        <f>ROUND(I370*H370,2)</f>
        <v>0</v>
      </c>
      <c r="BL370" s="18" t="s">
        <v>89</v>
      </c>
      <c r="BM370" s="232" t="s">
        <v>436</v>
      </c>
    </row>
    <row r="371" s="13" customFormat="1">
      <c r="A371" s="13"/>
      <c r="B371" s="234"/>
      <c r="C371" s="235"/>
      <c r="D371" s="236" t="s">
        <v>154</v>
      </c>
      <c r="E371" s="237" t="s">
        <v>1</v>
      </c>
      <c r="F371" s="238" t="s">
        <v>375</v>
      </c>
      <c r="G371" s="235"/>
      <c r="H371" s="237" t="s">
        <v>1</v>
      </c>
      <c r="I371" s="239"/>
      <c r="J371" s="235"/>
      <c r="K371" s="235"/>
      <c r="L371" s="240"/>
      <c r="M371" s="241"/>
      <c r="N371" s="242"/>
      <c r="O371" s="242"/>
      <c r="P371" s="242"/>
      <c r="Q371" s="242"/>
      <c r="R371" s="242"/>
      <c r="S371" s="242"/>
      <c r="T371" s="24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44" t="s">
        <v>154</v>
      </c>
      <c r="AU371" s="244" t="s">
        <v>171</v>
      </c>
      <c r="AV371" s="13" t="s">
        <v>89</v>
      </c>
      <c r="AW371" s="13" t="s">
        <v>34</v>
      </c>
      <c r="AX371" s="13" t="s">
        <v>81</v>
      </c>
      <c r="AY371" s="244" t="s">
        <v>141</v>
      </c>
    </row>
    <row r="372" s="14" customFormat="1">
      <c r="A372" s="14"/>
      <c r="B372" s="245"/>
      <c r="C372" s="246"/>
      <c r="D372" s="236" t="s">
        <v>154</v>
      </c>
      <c r="E372" s="247" t="s">
        <v>1</v>
      </c>
      <c r="F372" s="248" t="s">
        <v>89</v>
      </c>
      <c r="G372" s="246"/>
      <c r="H372" s="249">
        <v>1</v>
      </c>
      <c r="I372" s="250"/>
      <c r="J372" s="246"/>
      <c r="K372" s="246"/>
      <c r="L372" s="251"/>
      <c r="M372" s="252"/>
      <c r="N372" s="253"/>
      <c r="O372" s="253"/>
      <c r="P372" s="253"/>
      <c r="Q372" s="253"/>
      <c r="R372" s="253"/>
      <c r="S372" s="253"/>
      <c r="T372" s="25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55" t="s">
        <v>154</v>
      </c>
      <c r="AU372" s="255" t="s">
        <v>171</v>
      </c>
      <c r="AV372" s="14" t="s">
        <v>91</v>
      </c>
      <c r="AW372" s="14" t="s">
        <v>34</v>
      </c>
      <c r="AX372" s="14" t="s">
        <v>81</v>
      </c>
      <c r="AY372" s="255" t="s">
        <v>141</v>
      </c>
    </row>
    <row r="373" s="13" customFormat="1">
      <c r="A373" s="13"/>
      <c r="B373" s="234"/>
      <c r="C373" s="235"/>
      <c r="D373" s="236" t="s">
        <v>154</v>
      </c>
      <c r="E373" s="237" t="s">
        <v>1</v>
      </c>
      <c r="F373" s="238" t="s">
        <v>379</v>
      </c>
      <c r="G373" s="235"/>
      <c r="H373" s="237" t="s">
        <v>1</v>
      </c>
      <c r="I373" s="239"/>
      <c r="J373" s="235"/>
      <c r="K373" s="235"/>
      <c r="L373" s="240"/>
      <c r="M373" s="241"/>
      <c r="N373" s="242"/>
      <c r="O373" s="242"/>
      <c r="P373" s="242"/>
      <c r="Q373" s="242"/>
      <c r="R373" s="242"/>
      <c r="S373" s="242"/>
      <c r="T373" s="24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44" t="s">
        <v>154</v>
      </c>
      <c r="AU373" s="244" t="s">
        <v>171</v>
      </c>
      <c r="AV373" s="13" t="s">
        <v>89</v>
      </c>
      <c r="AW373" s="13" t="s">
        <v>34</v>
      </c>
      <c r="AX373" s="13" t="s">
        <v>81</v>
      </c>
      <c r="AY373" s="244" t="s">
        <v>141</v>
      </c>
    </row>
    <row r="374" s="14" customFormat="1">
      <c r="A374" s="14"/>
      <c r="B374" s="245"/>
      <c r="C374" s="246"/>
      <c r="D374" s="236" t="s">
        <v>154</v>
      </c>
      <c r="E374" s="247" t="s">
        <v>1</v>
      </c>
      <c r="F374" s="248" t="s">
        <v>89</v>
      </c>
      <c r="G374" s="246"/>
      <c r="H374" s="249">
        <v>1</v>
      </c>
      <c r="I374" s="250"/>
      <c r="J374" s="246"/>
      <c r="K374" s="246"/>
      <c r="L374" s="251"/>
      <c r="M374" s="252"/>
      <c r="N374" s="253"/>
      <c r="O374" s="253"/>
      <c r="P374" s="253"/>
      <c r="Q374" s="253"/>
      <c r="R374" s="253"/>
      <c r="S374" s="253"/>
      <c r="T374" s="25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5" t="s">
        <v>154</v>
      </c>
      <c r="AU374" s="255" t="s">
        <v>171</v>
      </c>
      <c r="AV374" s="14" t="s">
        <v>91</v>
      </c>
      <c r="AW374" s="14" t="s">
        <v>34</v>
      </c>
      <c r="AX374" s="14" t="s">
        <v>81</v>
      </c>
      <c r="AY374" s="255" t="s">
        <v>141</v>
      </c>
    </row>
    <row r="375" s="15" customFormat="1">
      <c r="A375" s="15"/>
      <c r="B375" s="256"/>
      <c r="C375" s="257"/>
      <c r="D375" s="236" t="s">
        <v>154</v>
      </c>
      <c r="E375" s="258" t="s">
        <v>1</v>
      </c>
      <c r="F375" s="259" t="s">
        <v>179</v>
      </c>
      <c r="G375" s="257"/>
      <c r="H375" s="260">
        <v>2</v>
      </c>
      <c r="I375" s="261"/>
      <c r="J375" s="257"/>
      <c r="K375" s="257"/>
      <c r="L375" s="262"/>
      <c r="M375" s="263"/>
      <c r="N375" s="264"/>
      <c r="O375" s="264"/>
      <c r="P375" s="264"/>
      <c r="Q375" s="264"/>
      <c r="R375" s="264"/>
      <c r="S375" s="264"/>
      <c r="T375" s="26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66" t="s">
        <v>154</v>
      </c>
      <c r="AU375" s="266" t="s">
        <v>171</v>
      </c>
      <c r="AV375" s="15" t="s">
        <v>148</v>
      </c>
      <c r="AW375" s="15" t="s">
        <v>34</v>
      </c>
      <c r="AX375" s="15" t="s">
        <v>89</v>
      </c>
      <c r="AY375" s="266" t="s">
        <v>141</v>
      </c>
    </row>
    <row r="376" s="12" customFormat="1" ht="20.88" customHeight="1">
      <c r="A376" s="12"/>
      <c r="B376" s="204"/>
      <c r="C376" s="205"/>
      <c r="D376" s="206" t="s">
        <v>80</v>
      </c>
      <c r="E376" s="218" t="s">
        <v>437</v>
      </c>
      <c r="F376" s="218" t="s">
        <v>438</v>
      </c>
      <c r="G376" s="205"/>
      <c r="H376" s="205"/>
      <c r="I376" s="208"/>
      <c r="J376" s="219">
        <f>BK376</f>
        <v>0</v>
      </c>
      <c r="K376" s="205"/>
      <c r="L376" s="210"/>
      <c r="M376" s="211"/>
      <c r="N376" s="212"/>
      <c r="O376" s="212"/>
      <c r="P376" s="213">
        <f>SUM(P377:P388)</f>
        <v>0</v>
      </c>
      <c r="Q376" s="212"/>
      <c r="R376" s="213">
        <f>SUM(R377:R388)</f>
        <v>0.024099999999999996</v>
      </c>
      <c r="S376" s="212"/>
      <c r="T376" s="214">
        <f>SUM(T377:T388)</f>
        <v>0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15" t="s">
        <v>89</v>
      </c>
      <c r="AT376" s="216" t="s">
        <v>80</v>
      </c>
      <c r="AU376" s="216" t="s">
        <v>91</v>
      </c>
      <c r="AY376" s="215" t="s">
        <v>141</v>
      </c>
      <c r="BK376" s="217">
        <f>SUM(BK377:BK388)</f>
        <v>0</v>
      </c>
    </row>
    <row r="377" s="2" customFormat="1" ht="16.5" customHeight="1">
      <c r="A377" s="39"/>
      <c r="B377" s="40"/>
      <c r="C377" s="267" t="s">
        <v>439</v>
      </c>
      <c r="D377" s="267" t="s">
        <v>222</v>
      </c>
      <c r="E377" s="268" t="s">
        <v>440</v>
      </c>
      <c r="F377" s="269" t="s">
        <v>441</v>
      </c>
      <c r="G377" s="270" t="s">
        <v>147</v>
      </c>
      <c r="H377" s="271">
        <v>4</v>
      </c>
      <c r="I377" s="272"/>
      <c r="J377" s="273">
        <f>ROUND(I377*H377,2)</f>
        <v>0</v>
      </c>
      <c r="K377" s="274"/>
      <c r="L377" s="275"/>
      <c r="M377" s="276" t="s">
        <v>1</v>
      </c>
      <c r="N377" s="277" t="s">
        <v>46</v>
      </c>
      <c r="O377" s="92"/>
      <c r="P377" s="230">
        <f>O377*H377</f>
        <v>0</v>
      </c>
      <c r="Q377" s="230">
        <v>0.0031</v>
      </c>
      <c r="R377" s="230">
        <f>Q377*H377</f>
        <v>0.0124</v>
      </c>
      <c r="S377" s="230">
        <v>0</v>
      </c>
      <c r="T377" s="231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32" t="s">
        <v>91</v>
      </c>
      <c r="AT377" s="232" t="s">
        <v>222</v>
      </c>
      <c r="AU377" s="232" t="s">
        <v>171</v>
      </c>
      <c r="AY377" s="18" t="s">
        <v>141</v>
      </c>
      <c r="BE377" s="233">
        <f>IF(N377="základní",J377,0)</f>
        <v>0</v>
      </c>
      <c r="BF377" s="233">
        <f>IF(N377="snížená",J377,0)</f>
        <v>0</v>
      </c>
      <c r="BG377" s="233">
        <f>IF(N377="zákl. přenesená",J377,0)</f>
        <v>0</v>
      </c>
      <c r="BH377" s="233">
        <f>IF(N377="sníž. přenesená",J377,0)</f>
        <v>0</v>
      </c>
      <c r="BI377" s="233">
        <f>IF(N377="nulová",J377,0)</f>
        <v>0</v>
      </c>
      <c r="BJ377" s="18" t="s">
        <v>89</v>
      </c>
      <c r="BK377" s="233">
        <f>ROUND(I377*H377,2)</f>
        <v>0</v>
      </c>
      <c r="BL377" s="18" t="s">
        <v>89</v>
      </c>
      <c r="BM377" s="232" t="s">
        <v>442</v>
      </c>
    </row>
    <row r="378" s="13" customFormat="1">
      <c r="A378" s="13"/>
      <c r="B378" s="234"/>
      <c r="C378" s="235"/>
      <c r="D378" s="236" t="s">
        <v>154</v>
      </c>
      <c r="E378" s="237" t="s">
        <v>1</v>
      </c>
      <c r="F378" s="238" t="s">
        <v>443</v>
      </c>
      <c r="G378" s="235"/>
      <c r="H378" s="237" t="s">
        <v>1</v>
      </c>
      <c r="I378" s="239"/>
      <c r="J378" s="235"/>
      <c r="K378" s="235"/>
      <c r="L378" s="240"/>
      <c r="M378" s="241"/>
      <c r="N378" s="242"/>
      <c r="O378" s="242"/>
      <c r="P378" s="242"/>
      <c r="Q378" s="242"/>
      <c r="R378" s="242"/>
      <c r="S378" s="242"/>
      <c r="T378" s="24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44" t="s">
        <v>154</v>
      </c>
      <c r="AU378" s="244" t="s">
        <v>171</v>
      </c>
      <c r="AV378" s="13" t="s">
        <v>89</v>
      </c>
      <c r="AW378" s="13" t="s">
        <v>34</v>
      </c>
      <c r="AX378" s="13" t="s">
        <v>81</v>
      </c>
      <c r="AY378" s="244" t="s">
        <v>141</v>
      </c>
    </row>
    <row r="379" s="14" customFormat="1">
      <c r="A379" s="14"/>
      <c r="B379" s="245"/>
      <c r="C379" s="246"/>
      <c r="D379" s="236" t="s">
        <v>154</v>
      </c>
      <c r="E379" s="247" t="s">
        <v>1</v>
      </c>
      <c r="F379" s="248" t="s">
        <v>91</v>
      </c>
      <c r="G379" s="246"/>
      <c r="H379" s="249">
        <v>2</v>
      </c>
      <c r="I379" s="250"/>
      <c r="J379" s="246"/>
      <c r="K379" s="246"/>
      <c r="L379" s="251"/>
      <c r="M379" s="252"/>
      <c r="N379" s="253"/>
      <c r="O379" s="253"/>
      <c r="P379" s="253"/>
      <c r="Q379" s="253"/>
      <c r="R379" s="253"/>
      <c r="S379" s="253"/>
      <c r="T379" s="25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5" t="s">
        <v>154</v>
      </c>
      <c r="AU379" s="255" t="s">
        <v>171</v>
      </c>
      <c r="AV379" s="14" t="s">
        <v>91</v>
      </c>
      <c r="AW379" s="14" t="s">
        <v>34</v>
      </c>
      <c r="AX379" s="14" t="s">
        <v>81</v>
      </c>
      <c r="AY379" s="255" t="s">
        <v>141</v>
      </c>
    </row>
    <row r="380" s="13" customFormat="1">
      <c r="A380" s="13"/>
      <c r="B380" s="234"/>
      <c r="C380" s="235"/>
      <c r="D380" s="236" t="s">
        <v>154</v>
      </c>
      <c r="E380" s="237" t="s">
        <v>1</v>
      </c>
      <c r="F380" s="238" t="s">
        <v>444</v>
      </c>
      <c r="G380" s="235"/>
      <c r="H380" s="237" t="s">
        <v>1</v>
      </c>
      <c r="I380" s="239"/>
      <c r="J380" s="235"/>
      <c r="K380" s="235"/>
      <c r="L380" s="240"/>
      <c r="M380" s="241"/>
      <c r="N380" s="242"/>
      <c r="O380" s="242"/>
      <c r="P380" s="242"/>
      <c r="Q380" s="242"/>
      <c r="R380" s="242"/>
      <c r="S380" s="242"/>
      <c r="T380" s="24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44" t="s">
        <v>154</v>
      </c>
      <c r="AU380" s="244" t="s">
        <v>171</v>
      </c>
      <c r="AV380" s="13" t="s">
        <v>89</v>
      </c>
      <c r="AW380" s="13" t="s">
        <v>34</v>
      </c>
      <c r="AX380" s="13" t="s">
        <v>81</v>
      </c>
      <c r="AY380" s="244" t="s">
        <v>141</v>
      </c>
    </row>
    <row r="381" s="14" customFormat="1">
      <c r="A381" s="14"/>
      <c r="B381" s="245"/>
      <c r="C381" s="246"/>
      <c r="D381" s="236" t="s">
        <v>154</v>
      </c>
      <c r="E381" s="247" t="s">
        <v>1</v>
      </c>
      <c r="F381" s="248" t="s">
        <v>91</v>
      </c>
      <c r="G381" s="246"/>
      <c r="H381" s="249">
        <v>2</v>
      </c>
      <c r="I381" s="250"/>
      <c r="J381" s="246"/>
      <c r="K381" s="246"/>
      <c r="L381" s="251"/>
      <c r="M381" s="252"/>
      <c r="N381" s="253"/>
      <c r="O381" s="253"/>
      <c r="P381" s="253"/>
      <c r="Q381" s="253"/>
      <c r="R381" s="253"/>
      <c r="S381" s="253"/>
      <c r="T381" s="25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5" t="s">
        <v>154</v>
      </c>
      <c r="AU381" s="255" t="s">
        <v>171</v>
      </c>
      <c r="AV381" s="14" t="s">
        <v>91</v>
      </c>
      <c r="AW381" s="14" t="s">
        <v>34</v>
      </c>
      <c r="AX381" s="14" t="s">
        <v>81</v>
      </c>
      <c r="AY381" s="255" t="s">
        <v>141</v>
      </c>
    </row>
    <row r="382" s="15" customFormat="1">
      <c r="A382" s="15"/>
      <c r="B382" s="256"/>
      <c r="C382" s="257"/>
      <c r="D382" s="236" t="s">
        <v>154</v>
      </c>
      <c r="E382" s="258" t="s">
        <v>1</v>
      </c>
      <c r="F382" s="259" t="s">
        <v>179</v>
      </c>
      <c r="G382" s="257"/>
      <c r="H382" s="260">
        <v>4</v>
      </c>
      <c r="I382" s="261"/>
      <c r="J382" s="257"/>
      <c r="K382" s="257"/>
      <c r="L382" s="262"/>
      <c r="M382" s="263"/>
      <c r="N382" s="264"/>
      <c r="O382" s="264"/>
      <c r="P382" s="264"/>
      <c r="Q382" s="264"/>
      <c r="R382" s="264"/>
      <c r="S382" s="264"/>
      <c r="T382" s="26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66" t="s">
        <v>154</v>
      </c>
      <c r="AU382" s="266" t="s">
        <v>171</v>
      </c>
      <c r="AV382" s="15" t="s">
        <v>148</v>
      </c>
      <c r="AW382" s="15" t="s">
        <v>34</v>
      </c>
      <c r="AX382" s="15" t="s">
        <v>89</v>
      </c>
      <c r="AY382" s="266" t="s">
        <v>141</v>
      </c>
    </row>
    <row r="383" s="2" customFormat="1" ht="16.5" customHeight="1">
      <c r="A383" s="39"/>
      <c r="B383" s="40"/>
      <c r="C383" s="267" t="s">
        <v>445</v>
      </c>
      <c r="D383" s="267" t="s">
        <v>222</v>
      </c>
      <c r="E383" s="268" t="s">
        <v>446</v>
      </c>
      <c r="F383" s="269" t="s">
        <v>447</v>
      </c>
      <c r="G383" s="270" t="s">
        <v>147</v>
      </c>
      <c r="H383" s="271">
        <v>6</v>
      </c>
      <c r="I383" s="272"/>
      <c r="J383" s="273">
        <f>ROUND(I383*H383,2)</f>
        <v>0</v>
      </c>
      <c r="K383" s="274"/>
      <c r="L383" s="275"/>
      <c r="M383" s="276" t="s">
        <v>1</v>
      </c>
      <c r="N383" s="277" t="s">
        <v>46</v>
      </c>
      <c r="O383" s="92"/>
      <c r="P383" s="230">
        <f>O383*H383</f>
        <v>0</v>
      </c>
      <c r="Q383" s="230">
        <v>0.00195</v>
      </c>
      <c r="R383" s="230">
        <f>Q383*H383</f>
        <v>0.0117</v>
      </c>
      <c r="S383" s="230">
        <v>0</v>
      </c>
      <c r="T383" s="231">
        <f>S383*H383</f>
        <v>0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32" t="s">
        <v>91</v>
      </c>
      <c r="AT383" s="232" t="s">
        <v>222</v>
      </c>
      <c r="AU383" s="232" t="s">
        <v>171</v>
      </c>
      <c r="AY383" s="18" t="s">
        <v>141</v>
      </c>
      <c r="BE383" s="233">
        <f>IF(N383="základní",J383,0)</f>
        <v>0</v>
      </c>
      <c r="BF383" s="233">
        <f>IF(N383="snížená",J383,0)</f>
        <v>0</v>
      </c>
      <c r="BG383" s="233">
        <f>IF(N383="zákl. přenesená",J383,0)</f>
        <v>0</v>
      </c>
      <c r="BH383" s="233">
        <f>IF(N383="sníž. přenesená",J383,0)</f>
        <v>0</v>
      </c>
      <c r="BI383" s="233">
        <f>IF(N383="nulová",J383,0)</f>
        <v>0</v>
      </c>
      <c r="BJ383" s="18" t="s">
        <v>89</v>
      </c>
      <c r="BK383" s="233">
        <f>ROUND(I383*H383,2)</f>
        <v>0</v>
      </c>
      <c r="BL383" s="18" t="s">
        <v>89</v>
      </c>
      <c r="BM383" s="232" t="s">
        <v>448</v>
      </c>
    </row>
    <row r="384" s="13" customFormat="1">
      <c r="A384" s="13"/>
      <c r="B384" s="234"/>
      <c r="C384" s="235"/>
      <c r="D384" s="236" t="s">
        <v>154</v>
      </c>
      <c r="E384" s="237" t="s">
        <v>1</v>
      </c>
      <c r="F384" s="238" t="s">
        <v>449</v>
      </c>
      <c r="G384" s="235"/>
      <c r="H384" s="237" t="s">
        <v>1</v>
      </c>
      <c r="I384" s="239"/>
      <c r="J384" s="235"/>
      <c r="K384" s="235"/>
      <c r="L384" s="240"/>
      <c r="M384" s="241"/>
      <c r="N384" s="242"/>
      <c r="O384" s="242"/>
      <c r="P384" s="242"/>
      <c r="Q384" s="242"/>
      <c r="R384" s="242"/>
      <c r="S384" s="242"/>
      <c r="T384" s="24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44" t="s">
        <v>154</v>
      </c>
      <c r="AU384" s="244" t="s">
        <v>171</v>
      </c>
      <c r="AV384" s="13" t="s">
        <v>89</v>
      </c>
      <c r="AW384" s="13" t="s">
        <v>34</v>
      </c>
      <c r="AX384" s="13" t="s">
        <v>81</v>
      </c>
      <c r="AY384" s="244" t="s">
        <v>141</v>
      </c>
    </row>
    <row r="385" s="14" customFormat="1">
      <c r="A385" s="14"/>
      <c r="B385" s="245"/>
      <c r="C385" s="246"/>
      <c r="D385" s="236" t="s">
        <v>154</v>
      </c>
      <c r="E385" s="247" t="s">
        <v>1</v>
      </c>
      <c r="F385" s="248" t="s">
        <v>190</v>
      </c>
      <c r="G385" s="246"/>
      <c r="H385" s="249">
        <v>6</v>
      </c>
      <c r="I385" s="250"/>
      <c r="J385" s="246"/>
      <c r="K385" s="246"/>
      <c r="L385" s="251"/>
      <c r="M385" s="252"/>
      <c r="N385" s="253"/>
      <c r="O385" s="253"/>
      <c r="P385" s="253"/>
      <c r="Q385" s="253"/>
      <c r="R385" s="253"/>
      <c r="S385" s="253"/>
      <c r="T385" s="25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55" t="s">
        <v>154</v>
      </c>
      <c r="AU385" s="255" t="s">
        <v>171</v>
      </c>
      <c r="AV385" s="14" t="s">
        <v>91</v>
      </c>
      <c r="AW385" s="14" t="s">
        <v>34</v>
      </c>
      <c r="AX385" s="14" t="s">
        <v>89</v>
      </c>
      <c r="AY385" s="255" t="s">
        <v>141</v>
      </c>
    </row>
    <row r="386" s="2" customFormat="1" ht="16.5" customHeight="1">
      <c r="A386" s="39"/>
      <c r="B386" s="40"/>
      <c r="C386" s="220" t="s">
        <v>450</v>
      </c>
      <c r="D386" s="220" t="s">
        <v>144</v>
      </c>
      <c r="E386" s="221" t="s">
        <v>451</v>
      </c>
      <c r="F386" s="222" t="s">
        <v>452</v>
      </c>
      <c r="G386" s="223" t="s">
        <v>174</v>
      </c>
      <c r="H386" s="224">
        <v>4</v>
      </c>
      <c r="I386" s="225"/>
      <c r="J386" s="226">
        <f>ROUND(I386*H386,2)</f>
        <v>0</v>
      </c>
      <c r="K386" s="227"/>
      <c r="L386" s="45"/>
      <c r="M386" s="228" t="s">
        <v>1</v>
      </c>
      <c r="N386" s="229" t="s">
        <v>46</v>
      </c>
      <c r="O386" s="92"/>
      <c r="P386" s="230">
        <f>O386*H386</f>
        <v>0</v>
      </c>
      <c r="Q386" s="230">
        <v>0</v>
      </c>
      <c r="R386" s="230">
        <f>Q386*H386</f>
        <v>0</v>
      </c>
      <c r="S386" s="230">
        <v>0</v>
      </c>
      <c r="T386" s="231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32" t="s">
        <v>89</v>
      </c>
      <c r="AT386" s="232" t="s">
        <v>144</v>
      </c>
      <c r="AU386" s="232" t="s">
        <v>171</v>
      </c>
      <c r="AY386" s="18" t="s">
        <v>141</v>
      </c>
      <c r="BE386" s="233">
        <f>IF(N386="základní",J386,0)</f>
        <v>0</v>
      </c>
      <c r="BF386" s="233">
        <f>IF(N386="snížená",J386,0)</f>
        <v>0</v>
      </c>
      <c r="BG386" s="233">
        <f>IF(N386="zákl. přenesená",J386,0)</f>
        <v>0</v>
      </c>
      <c r="BH386" s="233">
        <f>IF(N386="sníž. přenesená",J386,0)</f>
        <v>0</v>
      </c>
      <c r="BI386" s="233">
        <f>IF(N386="nulová",J386,0)</f>
        <v>0</v>
      </c>
      <c r="BJ386" s="18" t="s">
        <v>89</v>
      </c>
      <c r="BK386" s="233">
        <f>ROUND(I386*H386,2)</f>
        <v>0</v>
      </c>
      <c r="BL386" s="18" t="s">
        <v>89</v>
      </c>
      <c r="BM386" s="232" t="s">
        <v>453</v>
      </c>
    </row>
    <row r="387" s="2" customFormat="1" ht="16.5" customHeight="1">
      <c r="A387" s="39"/>
      <c r="B387" s="40"/>
      <c r="C387" s="220" t="s">
        <v>454</v>
      </c>
      <c r="D387" s="220" t="s">
        <v>144</v>
      </c>
      <c r="E387" s="221" t="s">
        <v>455</v>
      </c>
      <c r="F387" s="222" t="s">
        <v>456</v>
      </c>
      <c r="G387" s="223" t="s">
        <v>174</v>
      </c>
      <c r="H387" s="224">
        <v>6</v>
      </c>
      <c r="I387" s="225"/>
      <c r="J387" s="226">
        <f>ROUND(I387*H387,2)</f>
        <v>0</v>
      </c>
      <c r="K387" s="227"/>
      <c r="L387" s="45"/>
      <c r="M387" s="228" t="s">
        <v>1</v>
      </c>
      <c r="N387" s="229" t="s">
        <v>46</v>
      </c>
      <c r="O387" s="92"/>
      <c r="P387" s="230">
        <f>O387*H387</f>
        <v>0</v>
      </c>
      <c r="Q387" s="230">
        <v>0</v>
      </c>
      <c r="R387" s="230">
        <f>Q387*H387</f>
        <v>0</v>
      </c>
      <c r="S387" s="230">
        <v>0</v>
      </c>
      <c r="T387" s="231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2" t="s">
        <v>89</v>
      </c>
      <c r="AT387" s="232" t="s">
        <v>144</v>
      </c>
      <c r="AU387" s="232" t="s">
        <v>171</v>
      </c>
      <c r="AY387" s="18" t="s">
        <v>141</v>
      </c>
      <c r="BE387" s="233">
        <f>IF(N387="základní",J387,0)</f>
        <v>0</v>
      </c>
      <c r="BF387" s="233">
        <f>IF(N387="snížená",J387,0)</f>
        <v>0</v>
      </c>
      <c r="BG387" s="233">
        <f>IF(N387="zákl. přenesená",J387,0)</f>
        <v>0</v>
      </c>
      <c r="BH387" s="233">
        <f>IF(N387="sníž. přenesená",J387,0)</f>
        <v>0</v>
      </c>
      <c r="BI387" s="233">
        <f>IF(N387="nulová",J387,0)</f>
        <v>0</v>
      </c>
      <c r="BJ387" s="18" t="s">
        <v>89</v>
      </c>
      <c r="BK387" s="233">
        <f>ROUND(I387*H387,2)</f>
        <v>0</v>
      </c>
      <c r="BL387" s="18" t="s">
        <v>89</v>
      </c>
      <c r="BM387" s="232" t="s">
        <v>457</v>
      </c>
    </row>
    <row r="388" s="2" customFormat="1" ht="16.5" customHeight="1">
      <c r="A388" s="39"/>
      <c r="B388" s="40"/>
      <c r="C388" s="220" t="s">
        <v>458</v>
      </c>
      <c r="D388" s="220" t="s">
        <v>144</v>
      </c>
      <c r="E388" s="221" t="s">
        <v>459</v>
      </c>
      <c r="F388" s="222" t="s">
        <v>460</v>
      </c>
      <c r="G388" s="223" t="s">
        <v>152</v>
      </c>
      <c r="H388" s="224">
        <v>1</v>
      </c>
      <c r="I388" s="225"/>
      <c r="J388" s="226">
        <f>ROUND(I388*H388,2)</f>
        <v>0</v>
      </c>
      <c r="K388" s="227"/>
      <c r="L388" s="45"/>
      <c r="M388" s="228" t="s">
        <v>1</v>
      </c>
      <c r="N388" s="229" t="s">
        <v>46</v>
      </c>
      <c r="O388" s="92"/>
      <c r="P388" s="230">
        <f>O388*H388</f>
        <v>0</v>
      </c>
      <c r="Q388" s="230">
        <v>0</v>
      </c>
      <c r="R388" s="230">
        <f>Q388*H388</f>
        <v>0</v>
      </c>
      <c r="S388" s="230">
        <v>0</v>
      </c>
      <c r="T388" s="231">
        <f>S388*H388</f>
        <v>0</v>
      </c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R388" s="232" t="s">
        <v>89</v>
      </c>
      <c r="AT388" s="232" t="s">
        <v>144</v>
      </c>
      <c r="AU388" s="232" t="s">
        <v>171</v>
      </c>
      <c r="AY388" s="18" t="s">
        <v>141</v>
      </c>
      <c r="BE388" s="233">
        <f>IF(N388="základní",J388,0)</f>
        <v>0</v>
      </c>
      <c r="BF388" s="233">
        <f>IF(N388="snížená",J388,0)</f>
        <v>0</v>
      </c>
      <c r="BG388" s="233">
        <f>IF(N388="zákl. přenesená",J388,0)</f>
        <v>0</v>
      </c>
      <c r="BH388" s="233">
        <f>IF(N388="sníž. přenesená",J388,0)</f>
        <v>0</v>
      </c>
      <c r="BI388" s="233">
        <f>IF(N388="nulová",J388,0)</f>
        <v>0</v>
      </c>
      <c r="BJ388" s="18" t="s">
        <v>89</v>
      </c>
      <c r="BK388" s="233">
        <f>ROUND(I388*H388,2)</f>
        <v>0</v>
      </c>
      <c r="BL388" s="18" t="s">
        <v>89</v>
      </c>
      <c r="BM388" s="232" t="s">
        <v>461</v>
      </c>
    </row>
    <row r="389" s="12" customFormat="1" ht="20.88" customHeight="1">
      <c r="A389" s="12"/>
      <c r="B389" s="204"/>
      <c r="C389" s="205"/>
      <c r="D389" s="206" t="s">
        <v>80</v>
      </c>
      <c r="E389" s="218" t="s">
        <v>462</v>
      </c>
      <c r="F389" s="218" t="s">
        <v>463</v>
      </c>
      <c r="G389" s="205"/>
      <c r="H389" s="205"/>
      <c r="I389" s="208"/>
      <c r="J389" s="219">
        <f>BK389</f>
        <v>0</v>
      </c>
      <c r="K389" s="205"/>
      <c r="L389" s="210"/>
      <c r="M389" s="211"/>
      <c r="N389" s="212"/>
      <c r="O389" s="212"/>
      <c r="P389" s="213">
        <f>SUM(P390:P391)</f>
        <v>0</v>
      </c>
      <c r="Q389" s="212"/>
      <c r="R389" s="213">
        <f>SUM(R390:R391)</f>
        <v>0</v>
      </c>
      <c r="S389" s="212"/>
      <c r="T389" s="214">
        <f>SUM(T390:T391)</f>
        <v>0</v>
      </c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R389" s="215" t="s">
        <v>89</v>
      </c>
      <c r="AT389" s="216" t="s">
        <v>80</v>
      </c>
      <c r="AU389" s="216" t="s">
        <v>91</v>
      </c>
      <c r="AY389" s="215" t="s">
        <v>141</v>
      </c>
      <c r="BK389" s="217">
        <f>SUM(BK390:BK391)</f>
        <v>0</v>
      </c>
    </row>
    <row r="390" s="2" customFormat="1" ht="66.75" customHeight="1">
      <c r="A390" s="39"/>
      <c r="B390" s="40"/>
      <c r="C390" s="220" t="s">
        <v>464</v>
      </c>
      <c r="D390" s="220" t="s">
        <v>144</v>
      </c>
      <c r="E390" s="221" t="s">
        <v>465</v>
      </c>
      <c r="F390" s="222" t="s">
        <v>466</v>
      </c>
      <c r="G390" s="223" t="s">
        <v>147</v>
      </c>
      <c r="H390" s="224">
        <v>3</v>
      </c>
      <c r="I390" s="225"/>
      <c r="J390" s="226">
        <f>ROUND(I390*H390,2)</f>
        <v>0</v>
      </c>
      <c r="K390" s="227"/>
      <c r="L390" s="45"/>
      <c r="M390" s="228" t="s">
        <v>1</v>
      </c>
      <c r="N390" s="229" t="s">
        <v>46</v>
      </c>
      <c r="O390" s="92"/>
      <c r="P390" s="230">
        <f>O390*H390</f>
        <v>0</v>
      </c>
      <c r="Q390" s="230">
        <v>0</v>
      </c>
      <c r="R390" s="230">
        <f>Q390*H390</f>
        <v>0</v>
      </c>
      <c r="S390" s="230">
        <v>0</v>
      </c>
      <c r="T390" s="231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32" t="s">
        <v>89</v>
      </c>
      <c r="AT390" s="232" t="s">
        <v>144</v>
      </c>
      <c r="AU390" s="232" t="s">
        <v>171</v>
      </c>
      <c r="AY390" s="18" t="s">
        <v>141</v>
      </c>
      <c r="BE390" s="233">
        <f>IF(N390="základní",J390,0)</f>
        <v>0</v>
      </c>
      <c r="BF390" s="233">
        <f>IF(N390="snížená",J390,0)</f>
        <v>0</v>
      </c>
      <c r="BG390" s="233">
        <f>IF(N390="zákl. přenesená",J390,0)</f>
        <v>0</v>
      </c>
      <c r="BH390" s="233">
        <f>IF(N390="sníž. přenesená",J390,0)</f>
        <v>0</v>
      </c>
      <c r="BI390" s="233">
        <f>IF(N390="nulová",J390,0)</f>
        <v>0</v>
      </c>
      <c r="BJ390" s="18" t="s">
        <v>89</v>
      </c>
      <c r="BK390" s="233">
        <f>ROUND(I390*H390,2)</f>
        <v>0</v>
      </c>
      <c r="BL390" s="18" t="s">
        <v>89</v>
      </c>
      <c r="BM390" s="232" t="s">
        <v>467</v>
      </c>
    </row>
    <row r="391" s="2" customFormat="1" ht="66.75" customHeight="1">
      <c r="A391" s="39"/>
      <c r="B391" s="40"/>
      <c r="C391" s="220" t="s">
        <v>468</v>
      </c>
      <c r="D391" s="220" t="s">
        <v>144</v>
      </c>
      <c r="E391" s="221" t="s">
        <v>469</v>
      </c>
      <c r="F391" s="222" t="s">
        <v>470</v>
      </c>
      <c r="G391" s="223" t="s">
        <v>147</v>
      </c>
      <c r="H391" s="224">
        <v>1</v>
      </c>
      <c r="I391" s="225"/>
      <c r="J391" s="226">
        <f>ROUND(I391*H391,2)</f>
        <v>0</v>
      </c>
      <c r="K391" s="227"/>
      <c r="L391" s="45"/>
      <c r="M391" s="228" t="s">
        <v>1</v>
      </c>
      <c r="N391" s="229" t="s">
        <v>46</v>
      </c>
      <c r="O391" s="92"/>
      <c r="P391" s="230">
        <f>O391*H391</f>
        <v>0</v>
      </c>
      <c r="Q391" s="230">
        <v>0</v>
      </c>
      <c r="R391" s="230">
        <f>Q391*H391</f>
        <v>0</v>
      </c>
      <c r="S391" s="230">
        <v>0</v>
      </c>
      <c r="T391" s="231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32" t="s">
        <v>89</v>
      </c>
      <c r="AT391" s="232" t="s">
        <v>144</v>
      </c>
      <c r="AU391" s="232" t="s">
        <v>171</v>
      </c>
      <c r="AY391" s="18" t="s">
        <v>141</v>
      </c>
      <c r="BE391" s="233">
        <f>IF(N391="základní",J391,0)</f>
        <v>0</v>
      </c>
      <c r="BF391" s="233">
        <f>IF(N391="snížená",J391,0)</f>
        <v>0</v>
      </c>
      <c r="BG391" s="233">
        <f>IF(N391="zákl. přenesená",J391,0)</f>
        <v>0</v>
      </c>
      <c r="BH391" s="233">
        <f>IF(N391="sníž. přenesená",J391,0)</f>
        <v>0</v>
      </c>
      <c r="BI391" s="233">
        <f>IF(N391="nulová",J391,0)</f>
        <v>0</v>
      </c>
      <c r="BJ391" s="18" t="s">
        <v>89</v>
      </c>
      <c r="BK391" s="233">
        <f>ROUND(I391*H391,2)</f>
        <v>0</v>
      </c>
      <c r="BL391" s="18" t="s">
        <v>89</v>
      </c>
      <c r="BM391" s="232" t="s">
        <v>471</v>
      </c>
    </row>
    <row r="392" s="12" customFormat="1" ht="20.88" customHeight="1">
      <c r="A392" s="12"/>
      <c r="B392" s="204"/>
      <c r="C392" s="205"/>
      <c r="D392" s="206" t="s">
        <v>80</v>
      </c>
      <c r="E392" s="218" t="s">
        <v>472</v>
      </c>
      <c r="F392" s="218" t="s">
        <v>473</v>
      </c>
      <c r="G392" s="205"/>
      <c r="H392" s="205"/>
      <c r="I392" s="208"/>
      <c r="J392" s="219">
        <f>BK392</f>
        <v>0</v>
      </c>
      <c r="K392" s="205"/>
      <c r="L392" s="210"/>
      <c r="M392" s="211"/>
      <c r="N392" s="212"/>
      <c r="O392" s="212"/>
      <c r="P392" s="213">
        <f>SUM(P393:P399)</f>
        <v>0</v>
      </c>
      <c r="Q392" s="212"/>
      <c r="R392" s="213">
        <f>SUM(R393:R399)</f>
        <v>0.0808</v>
      </c>
      <c r="S392" s="212"/>
      <c r="T392" s="214">
        <f>SUM(T393:T399)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15" t="s">
        <v>89</v>
      </c>
      <c r="AT392" s="216" t="s">
        <v>80</v>
      </c>
      <c r="AU392" s="216" t="s">
        <v>91</v>
      </c>
      <c r="AY392" s="215" t="s">
        <v>141</v>
      </c>
      <c r="BK392" s="217">
        <f>SUM(BK393:BK399)</f>
        <v>0</v>
      </c>
    </row>
    <row r="393" s="2" customFormat="1" ht="24.15" customHeight="1">
      <c r="A393" s="39"/>
      <c r="B393" s="40"/>
      <c r="C393" s="267" t="s">
        <v>474</v>
      </c>
      <c r="D393" s="267" t="s">
        <v>222</v>
      </c>
      <c r="E393" s="268" t="s">
        <v>475</v>
      </c>
      <c r="F393" s="269" t="s">
        <v>476</v>
      </c>
      <c r="G393" s="270" t="s">
        <v>147</v>
      </c>
      <c r="H393" s="271">
        <v>1</v>
      </c>
      <c r="I393" s="272"/>
      <c r="J393" s="273">
        <f>ROUND(I393*H393,2)</f>
        <v>0</v>
      </c>
      <c r="K393" s="274"/>
      <c r="L393" s="275"/>
      <c r="M393" s="276" t="s">
        <v>1</v>
      </c>
      <c r="N393" s="277" t="s">
        <v>46</v>
      </c>
      <c r="O393" s="92"/>
      <c r="P393" s="230">
        <f>O393*H393</f>
        <v>0</v>
      </c>
      <c r="Q393" s="230">
        <v>0</v>
      </c>
      <c r="R393" s="230">
        <f>Q393*H393</f>
        <v>0</v>
      </c>
      <c r="S393" s="230">
        <v>0</v>
      </c>
      <c r="T393" s="231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32" t="s">
        <v>91</v>
      </c>
      <c r="AT393" s="232" t="s">
        <v>222</v>
      </c>
      <c r="AU393" s="232" t="s">
        <v>171</v>
      </c>
      <c r="AY393" s="18" t="s">
        <v>141</v>
      </c>
      <c r="BE393" s="233">
        <f>IF(N393="základní",J393,0)</f>
        <v>0</v>
      </c>
      <c r="BF393" s="233">
        <f>IF(N393="snížená",J393,0)</f>
        <v>0</v>
      </c>
      <c r="BG393" s="233">
        <f>IF(N393="zákl. přenesená",J393,0)</f>
        <v>0</v>
      </c>
      <c r="BH393" s="233">
        <f>IF(N393="sníž. přenesená",J393,0)</f>
        <v>0</v>
      </c>
      <c r="BI393" s="233">
        <f>IF(N393="nulová",J393,0)</f>
        <v>0</v>
      </c>
      <c r="BJ393" s="18" t="s">
        <v>89</v>
      </c>
      <c r="BK393" s="233">
        <f>ROUND(I393*H393,2)</f>
        <v>0</v>
      </c>
      <c r="BL393" s="18" t="s">
        <v>89</v>
      </c>
      <c r="BM393" s="232" t="s">
        <v>477</v>
      </c>
    </row>
    <row r="394" s="2" customFormat="1" ht="33" customHeight="1">
      <c r="A394" s="39"/>
      <c r="B394" s="40"/>
      <c r="C394" s="267" t="s">
        <v>478</v>
      </c>
      <c r="D394" s="267" t="s">
        <v>222</v>
      </c>
      <c r="E394" s="268" t="s">
        <v>479</v>
      </c>
      <c r="F394" s="269" t="s">
        <v>480</v>
      </c>
      <c r="G394" s="270" t="s">
        <v>174</v>
      </c>
      <c r="H394" s="271">
        <v>2</v>
      </c>
      <c r="I394" s="272"/>
      <c r="J394" s="273">
        <f>ROUND(I394*H394,2)</f>
        <v>0</v>
      </c>
      <c r="K394" s="274"/>
      <c r="L394" s="275"/>
      <c r="M394" s="276" t="s">
        <v>1</v>
      </c>
      <c r="N394" s="277" t="s">
        <v>46</v>
      </c>
      <c r="O394" s="92"/>
      <c r="P394" s="230">
        <f>O394*H394</f>
        <v>0</v>
      </c>
      <c r="Q394" s="230">
        <v>0.03938</v>
      </c>
      <c r="R394" s="230">
        <f>Q394*H394</f>
        <v>0.07876</v>
      </c>
      <c r="S394" s="230">
        <v>0</v>
      </c>
      <c r="T394" s="231">
        <f>S394*H394</f>
        <v>0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32" t="s">
        <v>91</v>
      </c>
      <c r="AT394" s="232" t="s">
        <v>222</v>
      </c>
      <c r="AU394" s="232" t="s">
        <v>171</v>
      </c>
      <c r="AY394" s="18" t="s">
        <v>141</v>
      </c>
      <c r="BE394" s="233">
        <f>IF(N394="základní",J394,0)</f>
        <v>0</v>
      </c>
      <c r="BF394" s="233">
        <f>IF(N394="snížená",J394,0)</f>
        <v>0</v>
      </c>
      <c r="BG394" s="233">
        <f>IF(N394="zákl. přenesená",J394,0)</f>
        <v>0</v>
      </c>
      <c r="BH394" s="233">
        <f>IF(N394="sníž. přenesená",J394,0)</f>
        <v>0</v>
      </c>
      <c r="BI394" s="233">
        <f>IF(N394="nulová",J394,0)</f>
        <v>0</v>
      </c>
      <c r="BJ394" s="18" t="s">
        <v>89</v>
      </c>
      <c r="BK394" s="233">
        <f>ROUND(I394*H394,2)</f>
        <v>0</v>
      </c>
      <c r="BL394" s="18" t="s">
        <v>89</v>
      </c>
      <c r="BM394" s="232" t="s">
        <v>481</v>
      </c>
    </row>
    <row r="395" s="2" customFormat="1" ht="24.15" customHeight="1">
      <c r="A395" s="39"/>
      <c r="B395" s="40"/>
      <c r="C395" s="267" t="s">
        <v>482</v>
      </c>
      <c r="D395" s="267" t="s">
        <v>222</v>
      </c>
      <c r="E395" s="268" t="s">
        <v>483</v>
      </c>
      <c r="F395" s="269" t="s">
        <v>484</v>
      </c>
      <c r="G395" s="270" t="s">
        <v>174</v>
      </c>
      <c r="H395" s="271">
        <v>2</v>
      </c>
      <c r="I395" s="272"/>
      <c r="J395" s="273">
        <f>ROUND(I395*H395,2)</f>
        <v>0</v>
      </c>
      <c r="K395" s="274"/>
      <c r="L395" s="275"/>
      <c r="M395" s="276" t="s">
        <v>1</v>
      </c>
      <c r="N395" s="277" t="s">
        <v>46</v>
      </c>
      <c r="O395" s="92"/>
      <c r="P395" s="230">
        <f>O395*H395</f>
        <v>0</v>
      </c>
      <c r="Q395" s="230">
        <v>0.0010200000000000002</v>
      </c>
      <c r="R395" s="230">
        <f>Q395*H395</f>
        <v>0.00204</v>
      </c>
      <c r="S395" s="230">
        <v>0</v>
      </c>
      <c r="T395" s="231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32" t="s">
        <v>91</v>
      </c>
      <c r="AT395" s="232" t="s">
        <v>222</v>
      </c>
      <c r="AU395" s="232" t="s">
        <v>171</v>
      </c>
      <c r="AY395" s="18" t="s">
        <v>141</v>
      </c>
      <c r="BE395" s="233">
        <f>IF(N395="základní",J395,0)</f>
        <v>0</v>
      </c>
      <c r="BF395" s="233">
        <f>IF(N395="snížená",J395,0)</f>
        <v>0</v>
      </c>
      <c r="BG395" s="233">
        <f>IF(N395="zákl. přenesená",J395,0)</f>
        <v>0</v>
      </c>
      <c r="BH395" s="233">
        <f>IF(N395="sníž. přenesená",J395,0)</f>
        <v>0</v>
      </c>
      <c r="BI395" s="233">
        <f>IF(N395="nulová",J395,0)</f>
        <v>0</v>
      </c>
      <c r="BJ395" s="18" t="s">
        <v>89</v>
      </c>
      <c r="BK395" s="233">
        <f>ROUND(I395*H395,2)</f>
        <v>0</v>
      </c>
      <c r="BL395" s="18" t="s">
        <v>89</v>
      </c>
      <c r="BM395" s="232" t="s">
        <v>485</v>
      </c>
    </row>
    <row r="396" s="2" customFormat="1" ht="24.15" customHeight="1">
      <c r="A396" s="39"/>
      <c r="B396" s="40"/>
      <c r="C396" s="267" t="s">
        <v>486</v>
      </c>
      <c r="D396" s="267" t="s">
        <v>222</v>
      </c>
      <c r="E396" s="268" t="s">
        <v>487</v>
      </c>
      <c r="F396" s="269" t="s">
        <v>488</v>
      </c>
      <c r="G396" s="270" t="s">
        <v>152</v>
      </c>
      <c r="H396" s="271">
        <v>4</v>
      </c>
      <c r="I396" s="272"/>
      <c r="J396" s="273">
        <f>ROUND(I396*H396,2)</f>
        <v>0</v>
      </c>
      <c r="K396" s="274"/>
      <c r="L396" s="275"/>
      <c r="M396" s="276" t="s">
        <v>1</v>
      </c>
      <c r="N396" s="277" t="s">
        <v>46</v>
      </c>
      <c r="O396" s="92"/>
      <c r="P396" s="230">
        <f>O396*H396</f>
        <v>0</v>
      </c>
      <c r="Q396" s="230">
        <v>0</v>
      </c>
      <c r="R396" s="230">
        <f>Q396*H396</f>
        <v>0</v>
      </c>
      <c r="S396" s="230">
        <v>0</v>
      </c>
      <c r="T396" s="231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32" t="s">
        <v>91</v>
      </c>
      <c r="AT396" s="232" t="s">
        <v>222</v>
      </c>
      <c r="AU396" s="232" t="s">
        <v>171</v>
      </c>
      <c r="AY396" s="18" t="s">
        <v>141</v>
      </c>
      <c r="BE396" s="233">
        <f>IF(N396="základní",J396,0)</f>
        <v>0</v>
      </c>
      <c r="BF396" s="233">
        <f>IF(N396="snížená",J396,0)</f>
        <v>0</v>
      </c>
      <c r="BG396" s="233">
        <f>IF(N396="zákl. přenesená",J396,0)</f>
        <v>0</v>
      </c>
      <c r="BH396" s="233">
        <f>IF(N396="sníž. přenesená",J396,0)</f>
        <v>0</v>
      </c>
      <c r="BI396" s="233">
        <f>IF(N396="nulová",J396,0)</f>
        <v>0</v>
      </c>
      <c r="BJ396" s="18" t="s">
        <v>89</v>
      </c>
      <c r="BK396" s="233">
        <f>ROUND(I396*H396,2)</f>
        <v>0</v>
      </c>
      <c r="BL396" s="18" t="s">
        <v>89</v>
      </c>
      <c r="BM396" s="232" t="s">
        <v>489</v>
      </c>
    </row>
    <row r="397" s="2" customFormat="1" ht="16.5" customHeight="1">
      <c r="A397" s="39"/>
      <c r="B397" s="40"/>
      <c r="C397" s="220" t="s">
        <v>490</v>
      </c>
      <c r="D397" s="220" t="s">
        <v>144</v>
      </c>
      <c r="E397" s="221" t="s">
        <v>491</v>
      </c>
      <c r="F397" s="222" t="s">
        <v>492</v>
      </c>
      <c r="G397" s="223" t="s">
        <v>493</v>
      </c>
      <c r="H397" s="224">
        <v>16</v>
      </c>
      <c r="I397" s="225"/>
      <c r="J397" s="226">
        <f>ROUND(I397*H397,2)</f>
        <v>0</v>
      </c>
      <c r="K397" s="227"/>
      <c r="L397" s="45"/>
      <c r="M397" s="228" t="s">
        <v>1</v>
      </c>
      <c r="N397" s="229" t="s">
        <v>46</v>
      </c>
      <c r="O397" s="92"/>
      <c r="P397" s="230">
        <f>O397*H397</f>
        <v>0</v>
      </c>
      <c r="Q397" s="230">
        <v>0</v>
      </c>
      <c r="R397" s="230">
        <f>Q397*H397</f>
        <v>0</v>
      </c>
      <c r="S397" s="230">
        <v>0</v>
      </c>
      <c r="T397" s="231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32" t="s">
        <v>89</v>
      </c>
      <c r="AT397" s="232" t="s">
        <v>144</v>
      </c>
      <c r="AU397" s="232" t="s">
        <v>171</v>
      </c>
      <c r="AY397" s="18" t="s">
        <v>141</v>
      </c>
      <c r="BE397" s="233">
        <f>IF(N397="základní",J397,0)</f>
        <v>0</v>
      </c>
      <c r="BF397" s="233">
        <f>IF(N397="snížená",J397,0)</f>
        <v>0</v>
      </c>
      <c r="BG397" s="233">
        <f>IF(N397="zákl. přenesená",J397,0)</f>
        <v>0</v>
      </c>
      <c r="BH397" s="233">
        <f>IF(N397="sníž. přenesená",J397,0)</f>
        <v>0</v>
      </c>
      <c r="BI397" s="233">
        <f>IF(N397="nulová",J397,0)</f>
        <v>0</v>
      </c>
      <c r="BJ397" s="18" t="s">
        <v>89</v>
      </c>
      <c r="BK397" s="233">
        <f>ROUND(I397*H397,2)</f>
        <v>0</v>
      </c>
      <c r="BL397" s="18" t="s">
        <v>89</v>
      </c>
      <c r="BM397" s="232" t="s">
        <v>494</v>
      </c>
    </row>
    <row r="398" s="13" customFormat="1">
      <c r="A398" s="13"/>
      <c r="B398" s="234"/>
      <c r="C398" s="235"/>
      <c r="D398" s="236" t="s">
        <v>154</v>
      </c>
      <c r="E398" s="237" t="s">
        <v>1</v>
      </c>
      <c r="F398" s="238" t="s">
        <v>495</v>
      </c>
      <c r="G398" s="235"/>
      <c r="H398" s="237" t="s">
        <v>1</v>
      </c>
      <c r="I398" s="239"/>
      <c r="J398" s="235"/>
      <c r="K398" s="235"/>
      <c r="L398" s="240"/>
      <c r="M398" s="241"/>
      <c r="N398" s="242"/>
      <c r="O398" s="242"/>
      <c r="P398" s="242"/>
      <c r="Q398" s="242"/>
      <c r="R398" s="242"/>
      <c r="S398" s="242"/>
      <c r="T398" s="24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44" t="s">
        <v>154</v>
      </c>
      <c r="AU398" s="244" t="s">
        <v>171</v>
      </c>
      <c r="AV398" s="13" t="s">
        <v>89</v>
      </c>
      <c r="AW398" s="13" t="s">
        <v>34</v>
      </c>
      <c r="AX398" s="13" t="s">
        <v>81</v>
      </c>
      <c r="AY398" s="244" t="s">
        <v>141</v>
      </c>
    </row>
    <row r="399" s="14" customFormat="1">
      <c r="A399" s="14"/>
      <c r="B399" s="245"/>
      <c r="C399" s="246"/>
      <c r="D399" s="236" t="s">
        <v>154</v>
      </c>
      <c r="E399" s="247" t="s">
        <v>1</v>
      </c>
      <c r="F399" s="248" t="s">
        <v>496</v>
      </c>
      <c r="G399" s="246"/>
      <c r="H399" s="249">
        <v>16</v>
      </c>
      <c r="I399" s="250"/>
      <c r="J399" s="246"/>
      <c r="K399" s="246"/>
      <c r="L399" s="251"/>
      <c r="M399" s="252"/>
      <c r="N399" s="253"/>
      <c r="O399" s="253"/>
      <c r="P399" s="253"/>
      <c r="Q399" s="253"/>
      <c r="R399" s="253"/>
      <c r="S399" s="253"/>
      <c r="T399" s="25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55" t="s">
        <v>154</v>
      </c>
      <c r="AU399" s="255" t="s">
        <v>171</v>
      </c>
      <c r="AV399" s="14" t="s">
        <v>91</v>
      </c>
      <c r="AW399" s="14" t="s">
        <v>34</v>
      </c>
      <c r="AX399" s="14" t="s">
        <v>89</v>
      </c>
      <c r="AY399" s="255" t="s">
        <v>141</v>
      </c>
    </row>
    <row r="400" s="12" customFormat="1" ht="20.88" customHeight="1">
      <c r="A400" s="12"/>
      <c r="B400" s="204"/>
      <c r="C400" s="205"/>
      <c r="D400" s="206" t="s">
        <v>80</v>
      </c>
      <c r="E400" s="218" t="s">
        <v>497</v>
      </c>
      <c r="F400" s="218" t="s">
        <v>498</v>
      </c>
      <c r="G400" s="205"/>
      <c r="H400" s="205"/>
      <c r="I400" s="208"/>
      <c r="J400" s="219">
        <f>BK400</f>
        <v>0</v>
      </c>
      <c r="K400" s="205"/>
      <c r="L400" s="210"/>
      <c r="M400" s="211"/>
      <c r="N400" s="212"/>
      <c r="O400" s="212"/>
      <c r="P400" s="213">
        <f>SUM(P401:P409)</f>
        <v>0</v>
      </c>
      <c r="Q400" s="212"/>
      <c r="R400" s="213">
        <f>SUM(R401:R409)</f>
        <v>0.0005</v>
      </c>
      <c r="S400" s="212"/>
      <c r="T400" s="214">
        <f>SUM(T401:T409)</f>
        <v>0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15" t="s">
        <v>89</v>
      </c>
      <c r="AT400" s="216" t="s">
        <v>80</v>
      </c>
      <c r="AU400" s="216" t="s">
        <v>91</v>
      </c>
      <c r="AY400" s="215" t="s">
        <v>141</v>
      </c>
      <c r="BK400" s="217">
        <f>SUM(BK401:BK409)</f>
        <v>0</v>
      </c>
    </row>
    <row r="401" s="2" customFormat="1" ht="24.15" customHeight="1">
      <c r="A401" s="39"/>
      <c r="B401" s="40"/>
      <c r="C401" s="220" t="s">
        <v>499</v>
      </c>
      <c r="D401" s="220" t="s">
        <v>144</v>
      </c>
      <c r="E401" s="221" t="s">
        <v>500</v>
      </c>
      <c r="F401" s="222" t="s">
        <v>501</v>
      </c>
      <c r="G401" s="223" t="s">
        <v>152</v>
      </c>
      <c r="H401" s="224">
        <v>1</v>
      </c>
      <c r="I401" s="225"/>
      <c r="J401" s="226">
        <f>ROUND(I401*H401,2)</f>
        <v>0</v>
      </c>
      <c r="K401" s="227"/>
      <c r="L401" s="45"/>
      <c r="M401" s="228" t="s">
        <v>1</v>
      </c>
      <c r="N401" s="229" t="s">
        <v>46</v>
      </c>
      <c r="O401" s="92"/>
      <c r="P401" s="230">
        <f>O401*H401</f>
        <v>0</v>
      </c>
      <c r="Q401" s="230">
        <v>0</v>
      </c>
      <c r="R401" s="230">
        <f>Q401*H401</f>
        <v>0</v>
      </c>
      <c r="S401" s="230">
        <v>0</v>
      </c>
      <c r="T401" s="231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32" t="s">
        <v>148</v>
      </c>
      <c r="AT401" s="232" t="s">
        <v>144</v>
      </c>
      <c r="AU401" s="232" t="s">
        <v>171</v>
      </c>
      <c r="AY401" s="18" t="s">
        <v>141</v>
      </c>
      <c r="BE401" s="233">
        <f>IF(N401="základní",J401,0)</f>
        <v>0</v>
      </c>
      <c r="BF401" s="233">
        <f>IF(N401="snížená",J401,0)</f>
        <v>0</v>
      </c>
      <c r="BG401" s="233">
        <f>IF(N401="zákl. přenesená",J401,0)</f>
        <v>0</v>
      </c>
      <c r="BH401" s="233">
        <f>IF(N401="sníž. přenesená",J401,0)</f>
        <v>0</v>
      </c>
      <c r="BI401" s="233">
        <f>IF(N401="nulová",J401,0)</f>
        <v>0</v>
      </c>
      <c r="BJ401" s="18" t="s">
        <v>89</v>
      </c>
      <c r="BK401" s="233">
        <f>ROUND(I401*H401,2)</f>
        <v>0</v>
      </c>
      <c r="BL401" s="18" t="s">
        <v>148</v>
      </c>
      <c r="BM401" s="232" t="s">
        <v>502</v>
      </c>
    </row>
    <row r="402" s="2" customFormat="1" ht="24.15" customHeight="1">
      <c r="A402" s="39"/>
      <c r="B402" s="40"/>
      <c r="C402" s="220" t="s">
        <v>503</v>
      </c>
      <c r="D402" s="220" t="s">
        <v>144</v>
      </c>
      <c r="E402" s="221" t="s">
        <v>504</v>
      </c>
      <c r="F402" s="222" t="s">
        <v>505</v>
      </c>
      <c r="G402" s="223" t="s">
        <v>152</v>
      </c>
      <c r="H402" s="224">
        <v>1</v>
      </c>
      <c r="I402" s="225"/>
      <c r="J402" s="226">
        <f>ROUND(I402*H402,2)</f>
        <v>0</v>
      </c>
      <c r="K402" s="227"/>
      <c r="L402" s="45"/>
      <c r="M402" s="228" t="s">
        <v>1</v>
      </c>
      <c r="N402" s="229" t="s">
        <v>46</v>
      </c>
      <c r="O402" s="92"/>
      <c r="P402" s="230">
        <f>O402*H402</f>
        <v>0</v>
      </c>
      <c r="Q402" s="230">
        <v>0</v>
      </c>
      <c r="R402" s="230">
        <f>Q402*H402</f>
        <v>0</v>
      </c>
      <c r="S402" s="230">
        <v>0</v>
      </c>
      <c r="T402" s="231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32" t="s">
        <v>148</v>
      </c>
      <c r="AT402" s="232" t="s">
        <v>144</v>
      </c>
      <c r="AU402" s="232" t="s">
        <v>171</v>
      </c>
      <c r="AY402" s="18" t="s">
        <v>141</v>
      </c>
      <c r="BE402" s="233">
        <f>IF(N402="základní",J402,0)</f>
        <v>0</v>
      </c>
      <c r="BF402" s="233">
        <f>IF(N402="snížená",J402,0)</f>
        <v>0</v>
      </c>
      <c r="BG402" s="233">
        <f>IF(N402="zákl. přenesená",J402,0)</f>
        <v>0</v>
      </c>
      <c r="BH402" s="233">
        <f>IF(N402="sníž. přenesená",J402,0)</f>
        <v>0</v>
      </c>
      <c r="BI402" s="233">
        <f>IF(N402="nulová",J402,0)</f>
        <v>0</v>
      </c>
      <c r="BJ402" s="18" t="s">
        <v>89</v>
      </c>
      <c r="BK402" s="233">
        <f>ROUND(I402*H402,2)</f>
        <v>0</v>
      </c>
      <c r="BL402" s="18" t="s">
        <v>148</v>
      </c>
      <c r="BM402" s="232" t="s">
        <v>506</v>
      </c>
    </row>
    <row r="403" s="2" customFormat="1" ht="16.5" customHeight="1">
      <c r="A403" s="39"/>
      <c r="B403" s="40"/>
      <c r="C403" s="220" t="s">
        <v>507</v>
      </c>
      <c r="D403" s="220" t="s">
        <v>144</v>
      </c>
      <c r="E403" s="221" t="s">
        <v>508</v>
      </c>
      <c r="F403" s="222" t="s">
        <v>509</v>
      </c>
      <c r="G403" s="223" t="s">
        <v>152</v>
      </c>
      <c r="H403" s="224">
        <v>1</v>
      </c>
      <c r="I403" s="225"/>
      <c r="J403" s="226">
        <f>ROUND(I403*H403,2)</f>
        <v>0</v>
      </c>
      <c r="K403" s="227"/>
      <c r="L403" s="45"/>
      <c r="M403" s="228" t="s">
        <v>1</v>
      </c>
      <c r="N403" s="229" t="s">
        <v>46</v>
      </c>
      <c r="O403" s="92"/>
      <c r="P403" s="230">
        <f>O403*H403</f>
        <v>0</v>
      </c>
      <c r="Q403" s="230">
        <v>0</v>
      </c>
      <c r="R403" s="230">
        <f>Q403*H403</f>
        <v>0</v>
      </c>
      <c r="S403" s="230">
        <v>0</v>
      </c>
      <c r="T403" s="231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32" t="s">
        <v>148</v>
      </c>
      <c r="AT403" s="232" t="s">
        <v>144</v>
      </c>
      <c r="AU403" s="232" t="s">
        <v>171</v>
      </c>
      <c r="AY403" s="18" t="s">
        <v>141</v>
      </c>
      <c r="BE403" s="233">
        <f>IF(N403="základní",J403,0)</f>
        <v>0</v>
      </c>
      <c r="BF403" s="233">
        <f>IF(N403="snížená",J403,0)</f>
        <v>0</v>
      </c>
      <c r="BG403" s="233">
        <f>IF(N403="zákl. přenesená",J403,0)</f>
        <v>0</v>
      </c>
      <c r="BH403" s="233">
        <f>IF(N403="sníž. přenesená",J403,0)</f>
        <v>0</v>
      </c>
      <c r="BI403" s="233">
        <f>IF(N403="nulová",J403,0)</f>
        <v>0</v>
      </c>
      <c r="BJ403" s="18" t="s">
        <v>89</v>
      </c>
      <c r="BK403" s="233">
        <f>ROUND(I403*H403,2)</f>
        <v>0</v>
      </c>
      <c r="BL403" s="18" t="s">
        <v>148</v>
      </c>
      <c r="BM403" s="232" t="s">
        <v>510</v>
      </c>
    </row>
    <row r="404" s="2" customFormat="1" ht="16.5" customHeight="1">
      <c r="A404" s="39"/>
      <c r="B404" s="40"/>
      <c r="C404" s="220" t="s">
        <v>511</v>
      </c>
      <c r="D404" s="220" t="s">
        <v>144</v>
      </c>
      <c r="E404" s="221" t="s">
        <v>512</v>
      </c>
      <c r="F404" s="222" t="s">
        <v>513</v>
      </c>
      <c r="G404" s="223" t="s">
        <v>152</v>
      </c>
      <c r="H404" s="224">
        <v>1</v>
      </c>
      <c r="I404" s="225"/>
      <c r="J404" s="226">
        <f>ROUND(I404*H404,2)</f>
        <v>0</v>
      </c>
      <c r="K404" s="227"/>
      <c r="L404" s="45"/>
      <c r="M404" s="228" t="s">
        <v>1</v>
      </c>
      <c r="N404" s="229" t="s">
        <v>46</v>
      </c>
      <c r="O404" s="92"/>
      <c r="P404" s="230">
        <f>O404*H404</f>
        <v>0</v>
      </c>
      <c r="Q404" s="230">
        <v>0</v>
      </c>
      <c r="R404" s="230">
        <f>Q404*H404</f>
        <v>0</v>
      </c>
      <c r="S404" s="230">
        <v>0</v>
      </c>
      <c r="T404" s="231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32" t="s">
        <v>148</v>
      </c>
      <c r="AT404" s="232" t="s">
        <v>144</v>
      </c>
      <c r="AU404" s="232" t="s">
        <v>171</v>
      </c>
      <c r="AY404" s="18" t="s">
        <v>141</v>
      </c>
      <c r="BE404" s="233">
        <f>IF(N404="základní",J404,0)</f>
        <v>0</v>
      </c>
      <c r="BF404" s="233">
        <f>IF(N404="snížená",J404,0)</f>
        <v>0</v>
      </c>
      <c r="BG404" s="233">
        <f>IF(N404="zákl. přenesená",J404,0)</f>
        <v>0</v>
      </c>
      <c r="BH404" s="233">
        <f>IF(N404="sníž. přenesená",J404,0)</f>
        <v>0</v>
      </c>
      <c r="BI404" s="233">
        <f>IF(N404="nulová",J404,0)</f>
        <v>0</v>
      </c>
      <c r="BJ404" s="18" t="s">
        <v>89</v>
      </c>
      <c r="BK404" s="233">
        <f>ROUND(I404*H404,2)</f>
        <v>0</v>
      </c>
      <c r="BL404" s="18" t="s">
        <v>148</v>
      </c>
      <c r="BM404" s="232" t="s">
        <v>514</v>
      </c>
    </row>
    <row r="405" s="2" customFormat="1" ht="16.5" customHeight="1">
      <c r="A405" s="39"/>
      <c r="B405" s="40"/>
      <c r="C405" s="220" t="s">
        <v>515</v>
      </c>
      <c r="D405" s="220" t="s">
        <v>144</v>
      </c>
      <c r="E405" s="221" t="s">
        <v>516</v>
      </c>
      <c r="F405" s="222" t="s">
        <v>517</v>
      </c>
      <c r="G405" s="223" t="s">
        <v>152</v>
      </c>
      <c r="H405" s="224">
        <v>1</v>
      </c>
      <c r="I405" s="225"/>
      <c r="J405" s="226">
        <f>ROUND(I405*H405,2)</f>
        <v>0</v>
      </c>
      <c r="K405" s="227"/>
      <c r="L405" s="45"/>
      <c r="M405" s="228" t="s">
        <v>1</v>
      </c>
      <c r="N405" s="229" t="s">
        <v>46</v>
      </c>
      <c r="O405" s="92"/>
      <c r="P405" s="230">
        <f>O405*H405</f>
        <v>0</v>
      </c>
      <c r="Q405" s="230">
        <v>0</v>
      </c>
      <c r="R405" s="230">
        <f>Q405*H405</f>
        <v>0</v>
      </c>
      <c r="S405" s="230">
        <v>0</v>
      </c>
      <c r="T405" s="231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32" t="s">
        <v>148</v>
      </c>
      <c r="AT405" s="232" t="s">
        <v>144</v>
      </c>
      <c r="AU405" s="232" t="s">
        <v>171</v>
      </c>
      <c r="AY405" s="18" t="s">
        <v>141</v>
      </c>
      <c r="BE405" s="233">
        <f>IF(N405="základní",J405,0)</f>
        <v>0</v>
      </c>
      <c r="BF405" s="233">
        <f>IF(N405="snížená",J405,0)</f>
        <v>0</v>
      </c>
      <c r="BG405" s="233">
        <f>IF(N405="zákl. přenesená",J405,0)</f>
        <v>0</v>
      </c>
      <c r="BH405" s="233">
        <f>IF(N405="sníž. přenesená",J405,0)</f>
        <v>0</v>
      </c>
      <c r="BI405" s="233">
        <f>IF(N405="nulová",J405,0)</f>
        <v>0</v>
      </c>
      <c r="BJ405" s="18" t="s">
        <v>89</v>
      </c>
      <c r="BK405" s="233">
        <f>ROUND(I405*H405,2)</f>
        <v>0</v>
      </c>
      <c r="BL405" s="18" t="s">
        <v>148</v>
      </c>
      <c r="BM405" s="232" t="s">
        <v>518</v>
      </c>
    </row>
    <row r="406" s="2" customFormat="1" ht="16.5" customHeight="1">
      <c r="A406" s="39"/>
      <c r="B406" s="40"/>
      <c r="C406" s="220" t="s">
        <v>519</v>
      </c>
      <c r="D406" s="220" t="s">
        <v>144</v>
      </c>
      <c r="E406" s="221" t="s">
        <v>520</v>
      </c>
      <c r="F406" s="222" t="s">
        <v>521</v>
      </c>
      <c r="G406" s="223" t="s">
        <v>174</v>
      </c>
      <c r="H406" s="224">
        <v>10</v>
      </c>
      <c r="I406" s="225"/>
      <c r="J406" s="226">
        <f>ROUND(I406*H406,2)</f>
        <v>0</v>
      </c>
      <c r="K406" s="227"/>
      <c r="L406" s="45"/>
      <c r="M406" s="228" t="s">
        <v>1</v>
      </c>
      <c r="N406" s="229" t="s">
        <v>46</v>
      </c>
      <c r="O406" s="92"/>
      <c r="P406" s="230">
        <f>O406*H406</f>
        <v>0</v>
      </c>
      <c r="Q406" s="230">
        <v>2E-05</v>
      </c>
      <c r="R406" s="230">
        <f>Q406*H406</f>
        <v>0.0002</v>
      </c>
      <c r="S406" s="230">
        <v>0</v>
      </c>
      <c r="T406" s="231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32" t="s">
        <v>89</v>
      </c>
      <c r="AT406" s="232" t="s">
        <v>144</v>
      </c>
      <c r="AU406" s="232" t="s">
        <v>171</v>
      </c>
      <c r="AY406" s="18" t="s">
        <v>141</v>
      </c>
      <c r="BE406" s="233">
        <f>IF(N406="základní",J406,0)</f>
        <v>0</v>
      </c>
      <c r="BF406" s="233">
        <f>IF(N406="snížená",J406,0)</f>
        <v>0</v>
      </c>
      <c r="BG406" s="233">
        <f>IF(N406="zákl. přenesená",J406,0)</f>
        <v>0</v>
      </c>
      <c r="BH406" s="233">
        <f>IF(N406="sníž. přenesená",J406,0)</f>
        <v>0</v>
      </c>
      <c r="BI406" s="233">
        <f>IF(N406="nulová",J406,0)</f>
        <v>0</v>
      </c>
      <c r="BJ406" s="18" t="s">
        <v>89</v>
      </c>
      <c r="BK406" s="233">
        <f>ROUND(I406*H406,2)</f>
        <v>0</v>
      </c>
      <c r="BL406" s="18" t="s">
        <v>89</v>
      </c>
      <c r="BM406" s="232" t="s">
        <v>522</v>
      </c>
    </row>
    <row r="407" s="2" customFormat="1" ht="16.5" customHeight="1">
      <c r="A407" s="39"/>
      <c r="B407" s="40"/>
      <c r="C407" s="220" t="s">
        <v>523</v>
      </c>
      <c r="D407" s="220" t="s">
        <v>144</v>
      </c>
      <c r="E407" s="221" t="s">
        <v>524</v>
      </c>
      <c r="F407" s="222" t="s">
        <v>525</v>
      </c>
      <c r="G407" s="223" t="s">
        <v>174</v>
      </c>
      <c r="H407" s="224">
        <v>10</v>
      </c>
      <c r="I407" s="225"/>
      <c r="J407" s="226">
        <f>ROUND(I407*H407,2)</f>
        <v>0</v>
      </c>
      <c r="K407" s="227"/>
      <c r="L407" s="45"/>
      <c r="M407" s="228" t="s">
        <v>1</v>
      </c>
      <c r="N407" s="229" t="s">
        <v>46</v>
      </c>
      <c r="O407" s="92"/>
      <c r="P407" s="230">
        <f>O407*H407</f>
        <v>0</v>
      </c>
      <c r="Q407" s="230">
        <v>3E-05</v>
      </c>
      <c r="R407" s="230">
        <f>Q407*H407</f>
        <v>0.00030000000000000004</v>
      </c>
      <c r="S407" s="230">
        <v>0</v>
      </c>
      <c r="T407" s="231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32" t="s">
        <v>89</v>
      </c>
      <c r="AT407" s="232" t="s">
        <v>144</v>
      </c>
      <c r="AU407" s="232" t="s">
        <v>171</v>
      </c>
      <c r="AY407" s="18" t="s">
        <v>141</v>
      </c>
      <c r="BE407" s="233">
        <f>IF(N407="základní",J407,0)</f>
        <v>0</v>
      </c>
      <c r="BF407" s="233">
        <f>IF(N407="snížená",J407,0)</f>
        <v>0</v>
      </c>
      <c r="BG407" s="233">
        <f>IF(N407="zákl. přenesená",J407,0)</f>
        <v>0</v>
      </c>
      <c r="BH407" s="233">
        <f>IF(N407="sníž. přenesená",J407,0)</f>
        <v>0</v>
      </c>
      <c r="BI407" s="233">
        <f>IF(N407="nulová",J407,0)</f>
        <v>0</v>
      </c>
      <c r="BJ407" s="18" t="s">
        <v>89</v>
      </c>
      <c r="BK407" s="233">
        <f>ROUND(I407*H407,2)</f>
        <v>0</v>
      </c>
      <c r="BL407" s="18" t="s">
        <v>89</v>
      </c>
      <c r="BM407" s="232" t="s">
        <v>526</v>
      </c>
    </row>
    <row r="408" s="2" customFormat="1" ht="24.15" customHeight="1">
      <c r="A408" s="39"/>
      <c r="B408" s="40"/>
      <c r="C408" s="220" t="s">
        <v>527</v>
      </c>
      <c r="D408" s="220" t="s">
        <v>144</v>
      </c>
      <c r="E408" s="221" t="s">
        <v>528</v>
      </c>
      <c r="F408" s="222" t="s">
        <v>529</v>
      </c>
      <c r="G408" s="223" t="s">
        <v>263</v>
      </c>
      <c r="H408" s="224">
        <v>2</v>
      </c>
      <c r="I408" s="225"/>
      <c r="J408" s="226">
        <f>ROUND(I408*H408,2)</f>
        <v>0</v>
      </c>
      <c r="K408" s="227"/>
      <c r="L408" s="45"/>
      <c r="M408" s="228" t="s">
        <v>1</v>
      </c>
      <c r="N408" s="229" t="s">
        <v>46</v>
      </c>
      <c r="O408" s="92"/>
      <c r="P408" s="230">
        <f>O408*H408</f>
        <v>0</v>
      </c>
      <c r="Q408" s="230">
        <v>0</v>
      </c>
      <c r="R408" s="230">
        <f>Q408*H408</f>
        <v>0</v>
      </c>
      <c r="S408" s="230">
        <v>0</v>
      </c>
      <c r="T408" s="231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32" t="s">
        <v>89</v>
      </c>
      <c r="AT408" s="232" t="s">
        <v>144</v>
      </c>
      <c r="AU408" s="232" t="s">
        <v>171</v>
      </c>
      <c r="AY408" s="18" t="s">
        <v>141</v>
      </c>
      <c r="BE408" s="233">
        <f>IF(N408="základní",J408,0)</f>
        <v>0</v>
      </c>
      <c r="BF408" s="233">
        <f>IF(N408="snížená",J408,0)</f>
        <v>0</v>
      </c>
      <c r="BG408" s="233">
        <f>IF(N408="zákl. přenesená",J408,0)</f>
        <v>0</v>
      </c>
      <c r="BH408" s="233">
        <f>IF(N408="sníž. přenesená",J408,0)</f>
        <v>0</v>
      </c>
      <c r="BI408" s="233">
        <f>IF(N408="nulová",J408,0)</f>
        <v>0</v>
      </c>
      <c r="BJ408" s="18" t="s">
        <v>89</v>
      </c>
      <c r="BK408" s="233">
        <f>ROUND(I408*H408,2)</f>
        <v>0</v>
      </c>
      <c r="BL408" s="18" t="s">
        <v>89</v>
      </c>
      <c r="BM408" s="232" t="s">
        <v>530</v>
      </c>
    </row>
    <row r="409" s="2" customFormat="1" ht="24.15" customHeight="1">
      <c r="A409" s="39"/>
      <c r="B409" s="40"/>
      <c r="C409" s="220" t="s">
        <v>531</v>
      </c>
      <c r="D409" s="220" t="s">
        <v>144</v>
      </c>
      <c r="E409" s="221" t="s">
        <v>532</v>
      </c>
      <c r="F409" s="222" t="s">
        <v>533</v>
      </c>
      <c r="G409" s="223" t="s">
        <v>237</v>
      </c>
      <c r="H409" s="224">
        <v>14</v>
      </c>
      <c r="I409" s="225"/>
      <c r="J409" s="226">
        <f>ROUND(I409*H409,2)</f>
        <v>0</v>
      </c>
      <c r="K409" s="227"/>
      <c r="L409" s="45"/>
      <c r="M409" s="228" t="s">
        <v>1</v>
      </c>
      <c r="N409" s="229" t="s">
        <v>46</v>
      </c>
      <c r="O409" s="92"/>
      <c r="P409" s="230">
        <f>O409*H409</f>
        <v>0</v>
      </c>
      <c r="Q409" s="230">
        <v>0</v>
      </c>
      <c r="R409" s="230">
        <f>Q409*H409</f>
        <v>0</v>
      </c>
      <c r="S409" s="230">
        <v>0</v>
      </c>
      <c r="T409" s="231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32" t="s">
        <v>89</v>
      </c>
      <c r="AT409" s="232" t="s">
        <v>144</v>
      </c>
      <c r="AU409" s="232" t="s">
        <v>171</v>
      </c>
      <c r="AY409" s="18" t="s">
        <v>141</v>
      </c>
      <c r="BE409" s="233">
        <f>IF(N409="základní",J409,0)</f>
        <v>0</v>
      </c>
      <c r="BF409" s="233">
        <f>IF(N409="snížená",J409,0)</f>
        <v>0</v>
      </c>
      <c r="BG409" s="233">
        <f>IF(N409="zákl. přenesená",J409,0)</f>
        <v>0</v>
      </c>
      <c r="BH409" s="233">
        <f>IF(N409="sníž. přenesená",J409,0)</f>
        <v>0</v>
      </c>
      <c r="BI409" s="233">
        <f>IF(N409="nulová",J409,0)</f>
        <v>0</v>
      </c>
      <c r="BJ409" s="18" t="s">
        <v>89</v>
      </c>
      <c r="BK409" s="233">
        <f>ROUND(I409*H409,2)</f>
        <v>0</v>
      </c>
      <c r="BL409" s="18" t="s">
        <v>89</v>
      </c>
      <c r="BM409" s="232" t="s">
        <v>534</v>
      </c>
    </row>
    <row r="410" s="12" customFormat="1" ht="22.8" customHeight="1">
      <c r="A410" s="12"/>
      <c r="B410" s="204"/>
      <c r="C410" s="205"/>
      <c r="D410" s="206" t="s">
        <v>80</v>
      </c>
      <c r="E410" s="218" t="s">
        <v>535</v>
      </c>
      <c r="F410" s="218" t="s">
        <v>536</v>
      </c>
      <c r="G410" s="205"/>
      <c r="H410" s="205"/>
      <c r="I410" s="208"/>
      <c r="J410" s="219">
        <f>BK410</f>
        <v>0</v>
      </c>
      <c r="K410" s="205"/>
      <c r="L410" s="210"/>
      <c r="M410" s="211"/>
      <c r="N410" s="212"/>
      <c r="O410" s="212"/>
      <c r="P410" s="213">
        <f>SUM(P411:P412)</f>
        <v>0</v>
      </c>
      <c r="Q410" s="212"/>
      <c r="R410" s="213">
        <f>SUM(R411:R412)</f>
        <v>0</v>
      </c>
      <c r="S410" s="212"/>
      <c r="T410" s="214">
        <f>SUM(T411:T412)</f>
        <v>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215" t="s">
        <v>89</v>
      </c>
      <c r="AT410" s="216" t="s">
        <v>80</v>
      </c>
      <c r="AU410" s="216" t="s">
        <v>89</v>
      </c>
      <c r="AY410" s="215" t="s">
        <v>141</v>
      </c>
      <c r="BK410" s="217">
        <f>SUM(BK411:BK412)</f>
        <v>0</v>
      </c>
    </row>
    <row r="411" s="2" customFormat="1" ht="24.15" customHeight="1">
      <c r="A411" s="39"/>
      <c r="B411" s="40"/>
      <c r="C411" s="220" t="s">
        <v>537</v>
      </c>
      <c r="D411" s="220" t="s">
        <v>144</v>
      </c>
      <c r="E411" s="221" t="s">
        <v>538</v>
      </c>
      <c r="F411" s="222" t="s">
        <v>539</v>
      </c>
      <c r="G411" s="223" t="s">
        <v>540</v>
      </c>
      <c r="H411" s="224">
        <v>1.214</v>
      </c>
      <c r="I411" s="225"/>
      <c r="J411" s="226">
        <f>ROUND(I411*H411,2)</f>
        <v>0</v>
      </c>
      <c r="K411" s="227"/>
      <c r="L411" s="45"/>
      <c r="M411" s="228" t="s">
        <v>1</v>
      </c>
      <c r="N411" s="229" t="s">
        <v>46</v>
      </c>
      <c r="O411" s="92"/>
      <c r="P411" s="230">
        <f>O411*H411</f>
        <v>0</v>
      </c>
      <c r="Q411" s="230">
        <v>0</v>
      </c>
      <c r="R411" s="230">
        <f>Q411*H411</f>
        <v>0</v>
      </c>
      <c r="S411" s="230">
        <v>0</v>
      </c>
      <c r="T411" s="231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2" t="s">
        <v>89</v>
      </c>
      <c r="AT411" s="232" t="s">
        <v>144</v>
      </c>
      <c r="AU411" s="232" t="s">
        <v>91</v>
      </c>
      <c r="AY411" s="18" t="s">
        <v>141</v>
      </c>
      <c r="BE411" s="233">
        <f>IF(N411="základní",J411,0)</f>
        <v>0</v>
      </c>
      <c r="BF411" s="233">
        <f>IF(N411="snížená",J411,0)</f>
        <v>0</v>
      </c>
      <c r="BG411" s="233">
        <f>IF(N411="zákl. přenesená",J411,0)</f>
        <v>0</v>
      </c>
      <c r="BH411" s="233">
        <f>IF(N411="sníž. přenesená",J411,0)</f>
        <v>0</v>
      </c>
      <c r="BI411" s="233">
        <f>IF(N411="nulová",J411,0)</f>
        <v>0</v>
      </c>
      <c r="BJ411" s="18" t="s">
        <v>89</v>
      </c>
      <c r="BK411" s="233">
        <f>ROUND(I411*H411,2)</f>
        <v>0</v>
      </c>
      <c r="BL411" s="18" t="s">
        <v>89</v>
      </c>
      <c r="BM411" s="232" t="s">
        <v>541</v>
      </c>
    </row>
    <row r="412" s="2" customFormat="1" ht="33" customHeight="1">
      <c r="A412" s="39"/>
      <c r="B412" s="40"/>
      <c r="C412" s="220" t="s">
        <v>542</v>
      </c>
      <c r="D412" s="220" t="s">
        <v>144</v>
      </c>
      <c r="E412" s="221" t="s">
        <v>543</v>
      </c>
      <c r="F412" s="222" t="s">
        <v>544</v>
      </c>
      <c r="G412" s="223" t="s">
        <v>540</v>
      </c>
      <c r="H412" s="224">
        <v>1.214</v>
      </c>
      <c r="I412" s="225"/>
      <c r="J412" s="226">
        <f>ROUND(I412*H412,2)</f>
        <v>0</v>
      </c>
      <c r="K412" s="227"/>
      <c r="L412" s="45"/>
      <c r="M412" s="289" t="s">
        <v>1</v>
      </c>
      <c r="N412" s="290" t="s">
        <v>46</v>
      </c>
      <c r="O412" s="291"/>
      <c r="P412" s="292">
        <f>O412*H412</f>
        <v>0</v>
      </c>
      <c r="Q412" s="292">
        <v>0</v>
      </c>
      <c r="R412" s="292">
        <f>Q412*H412</f>
        <v>0</v>
      </c>
      <c r="S412" s="292">
        <v>0</v>
      </c>
      <c r="T412" s="293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32" t="s">
        <v>89</v>
      </c>
      <c r="AT412" s="232" t="s">
        <v>144</v>
      </c>
      <c r="AU412" s="232" t="s">
        <v>91</v>
      </c>
      <c r="AY412" s="18" t="s">
        <v>141</v>
      </c>
      <c r="BE412" s="233">
        <f>IF(N412="základní",J412,0)</f>
        <v>0</v>
      </c>
      <c r="BF412" s="233">
        <f>IF(N412="snížená",J412,0)</f>
        <v>0</v>
      </c>
      <c r="BG412" s="233">
        <f>IF(N412="zákl. přenesená",J412,0)</f>
        <v>0</v>
      </c>
      <c r="BH412" s="233">
        <f>IF(N412="sníž. přenesená",J412,0)</f>
        <v>0</v>
      </c>
      <c r="BI412" s="233">
        <f>IF(N412="nulová",J412,0)</f>
        <v>0</v>
      </c>
      <c r="BJ412" s="18" t="s">
        <v>89</v>
      </c>
      <c r="BK412" s="233">
        <f>ROUND(I412*H412,2)</f>
        <v>0</v>
      </c>
      <c r="BL412" s="18" t="s">
        <v>89</v>
      </c>
      <c r="BM412" s="232" t="s">
        <v>545</v>
      </c>
    </row>
    <row r="413" s="2" customFormat="1" ht="6.96" customHeight="1">
      <c r="A413" s="39"/>
      <c r="B413" s="67"/>
      <c r="C413" s="68"/>
      <c r="D413" s="68"/>
      <c r="E413" s="68"/>
      <c r="F413" s="68"/>
      <c r="G413" s="68"/>
      <c r="H413" s="68"/>
      <c r="I413" s="68"/>
      <c r="J413" s="68"/>
      <c r="K413" s="68"/>
      <c r="L413" s="45"/>
      <c r="M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</row>
  </sheetData>
  <sheetProtection sheet="1" autoFilter="0" formatColumns="0" formatRows="0" objects="1" scenarios="1" spinCount="100000" saltValue="6mqTZj63uO5pKfLQGgOiMhI+PPrNh5Uml3LOacuwZ8SmPZ8jm9OKGZK5RJye+chx3vRPrnxGhWoEnM6e+oopHg==" hashValue="3NVj0BJMQa77hO5cfQuRHjHY2aDRYn/ETLPPP7zdOEbHx4FidK1aDXgOtmDIRqGzLHpPS6mY25f1pSc2XHphlQ==" algorithmName="SHA-512" password="CF7A"/>
  <autoFilter ref="C127:K412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91</v>
      </c>
    </row>
    <row r="4" s="1" customFormat="1" ht="24.96" customHeight="1">
      <c r="B4" s="21"/>
      <c r="D4" s="139" t="s">
        <v>106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Rekonstrukce ČSOV Zeleneč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546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19. 10. 2025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">
        <v>27</v>
      </c>
      <c r="F15" s="39"/>
      <c r="G15" s="39"/>
      <c r="H15" s="39"/>
      <c r="I15" s="141" t="s">
        <v>28</v>
      </c>
      <c r="J15" s="144" t="s">
        <v>29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30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32</v>
      </c>
      <c r="E20" s="39"/>
      <c r="F20" s="39"/>
      <c r="G20" s="39"/>
      <c r="H20" s="39"/>
      <c r="I20" s="141" t="s">
        <v>25</v>
      </c>
      <c r="J20" s="144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tr">
        <f>IF('Rekapitulace stavby'!E17="","",'Rekapitulace stavby'!E17)</f>
        <v xml:space="preserve"> </v>
      </c>
      <c r="F21" s="39"/>
      <c r="G21" s="39"/>
      <c r="H21" s="39"/>
      <c r="I21" s="141" t="s">
        <v>28</v>
      </c>
      <c r="J21" s="144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35</v>
      </c>
      <c r="E23" s="39"/>
      <c r="F23" s="39"/>
      <c r="G23" s="39"/>
      <c r="H23" s="39"/>
      <c r="I23" s="141" t="s">
        <v>25</v>
      </c>
      <c r="J23" s="144" t="s">
        <v>36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">
        <v>37</v>
      </c>
      <c r="F24" s="39"/>
      <c r="G24" s="39"/>
      <c r="H24" s="39"/>
      <c r="I24" s="141" t="s">
        <v>28</v>
      </c>
      <c r="J24" s="144" t="s">
        <v>38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39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238.5" customHeight="1">
      <c r="A27" s="146"/>
      <c r="B27" s="147"/>
      <c r="C27" s="146"/>
      <c r="D27" s="146"/>
      <c r="E27" s="148" t="s">
        <v>109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41</v>
      </c>
      <c r="E30" s="39"/>
      <c r="F30" s="39"/>
      <c r="G30" s="39"/>
      <c r="H30" s="39"/>
      <c r="I30" s="39"/>
      <c r="J30" s="152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43</v>
      </c>
      <c r="G32" s="39"/>
      <c r="H32" s="39"/>
      <c r="I32" s="153" t="s">
        <v>42</v>
      </c>
      <c r="J32" s="153" t="s">
        <v>44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45</v>
      </c>
      <c r="E33" s="141" t="s">
        <v>46</v>
      </c>
      <c r="F33" s="155">
        <f>ROUND((SUM(BE118:BE202)),  2)</f>
        <v>0</v>
      </c>
      <c r="G33" s="39"/>
      <c r="H33" s="39"/>
      <c r="I33" s="156">
        <v>0.21</v>
      </c>
      <c r="J33" s="155">
        <f>ROUND(((SUM(BE118:BE202))*I33),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47</v>
      </c>
      <c r="F34" s="155">
        <f>ROUND((SUM(BF118:BF202)),  2)</f>
        <v>0</v>
      </c>
      <c r="G34" s="39"/>
      <c r="H34" s="39"/>
      <c r="I34" s="156">
        <v>0.12</v>
      </c>
      <c r="J34" s="155">
        <f>ROUND(((SUM(BF118:BF202))*I34),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48</v>
      </c>
      <c r="F35" s="155">
        <f>ROUND((SUM(BG118:BG202)),  2)</f>
        <v>0</v>
      </c>
      <c r="G35" s="39"/>
      <c r="H35" s="39"/>
      <c r="I35" s="156">
        <v>0.21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49</v>
      </c>
      <c r="F36" s="155">
        <f>ROUND((SUM(BH118:BH202)),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50</v>
      </c>
      <c r="F37" s="155">
        <f>ROUND((SUM(BI118:BI202)),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51</v>
      </c>
      <c r="E39" s="159"/>
      <c r="F39" s="159"/>
      <c r="G39" s="160" t="s">
        <v>52</v>
      </c>
      <c r="H39" s="161" t="s">
        <v>53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54</v>
      </c>
      <c r="E50" s="165"/>
      <c r="F50" s="165"/>
      <c r="G50" s="164" t="s">
        <v>55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56</v>
      </c>
      <c r="E61" s="167"/>
      <c r="F61" s="168" t="s">
        <v>57</v>
      </c>
      <c r="G61" s="166" t="s">
        <v>56</v>
      </c>
      <c r="H61" s="167"/>
      <c r="I61" s="167"/>
      <c r="J61" s="169" t="s">
        <v>57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58</v>
      </c>
      <c r="E65" s="170"/>
      <c r="F65" s="170"/>
      <c r="G65" s="164" t="s">
        <v>59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56</v>
      </c>
      <c r="E76" s="167"/>
      <c r="F76" s="168" t="s">
        <v>57</v>
      </c>
      <c r="G76" s="166" t="s">
        <v>56</v>
      </c>
      <c r="H76" s="167"/>
      <c r="I76" s="167"/>
      <c r="J76" s="169" t="s">
        <v>57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Rekonstrukce ČSOV Zeleneč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PS02 - Elektroinstalce a MaR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ulice Olšová, Zeleneč</v>
      </c>
      <c r="G89" s="41"/>
      <c r="H89" s="41"/>
      <c r="I89" s="33" t="s">
        <v>22</v>
      </c>
      <c r="J89" s="80" t="str">
        <f>IF(J12="","",J12)</f>
        <v>19. 10. 2025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OBEC ZELENEČ</v>
      </c>
      <c r="G91" s="41"/>
      <c r="H91" s="41"/>
      <c r="I91" s="33" t="s">
        <v>32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40.05" customHeight="1">
      <c r="A92" s="39"/>
      <c r="B92" s="40"/>
      <c r="C92" s="33" t="s">
        <v>30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ERMEX ENGINEERING, spol. s r.o.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111</v>
      </c>
      <c r="D94" s="177"/>
      <c r="E94" s="177"/>
      <c r="F94" s="177"/>
      <c r="G94" s="177"/>
      <c r="H94" s="177"/>
      <c r="I94" s="177"/>
      <c r="J94" s="178" t="s">
        <v>112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113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114</v>
      </c>
    </row>
    <row r="97" s="9" customFormat="1" ht="24.96" customHeight="1">
      <c r="A97" s="9"/>
      <c r="B97" s="180"/>
      <c r="C97" s="181"/>
      <c r="D97" s="182" t="s">
        <v>547</v>
      </c>
      <c r="E97" s="183"/>
      <c r="F97" s="183"/>
      <c r="G97" s="183"/>
      <c r="H97" s="183"/>
      <c r="I97" s="183"/>
      <c r="J97" s="184">
        <f>J119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548</v>
      </c>
      <c r="E98" s="189"/>
      <c r="F98" s="189"/>
      <c r="G98" s="189"/>
      <c r="H98" s="189"/>
      <c r="I98" s="189"/>
      <c r="J98" s="190">
        <f>J120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127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6.5" customHeight="1">
      <c r="A108" s="39"/>
      <c r="B108" s="40"/>
      <c r="C108" s="41"/>
      <c r="D108" s="41"/>
      <c r="E108" s="175" t="str">
        <f>E7</f>
        <v>Rekonstrukce ČSOV Zeleneč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107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>PS02 - Elektroinstalce a MaR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>ulice Olšová, Zeleneč</v>
      </c>
      <c r="G112" s="41"/>
      <c r="H112" s="41"/>
      <c r="I112" s="33" t="s">
        <v>22</v>
      </c>
      <c r="J112" s="80" t="str">
        <f>IF(J12="","",J12)</f>
        <v>19. 10. 2025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5.15" customHeight="1">
      <c r="A114" s="39"/>
      <c r="B114" s="40"/>
      <c r="C114" s="33" t="s">
        <v>24</v>
      </c>
      <c r="D114" s="41"/>
      <c r="E114" s="41"/>
      <c r="F114" s="28" t="str">
        <f>E15</f>
        <v>OBEC ZELENEČ</v>
      </c>
      <c r="G114" s="41"/>
      <c r="H114" s="41"/>
      <c r="I114" s="33" t="s">
        <v>32</v>
      </c>
      <c r="J114" s="37" t="str">
        <f>E21</f>
        <v xml:space="preserve"> 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40.05" customHeight="1">
      <c r="A115" s="39"/>
      <c r="B115" s="40"/>
      <c r="C115" s="33" t="s">
        <v>30</v>
      </c>
      <c r="D115" s="41"/>
      <c r="E115" s="41"/>
      <c r="F115" s="28" t="str">
        <f>IF(E18="","",E18)</f>
        <v>Vyplň údaj</v>
      </c>
      <c r="G115" s="41"/>
      <c r="H115" s="41"/>
      <c r="I115" s="33" t="s">
        <v>35</v>
      </c>
      <c r="J115" s="37" t="str">
        <f>E24</f>
        <v>ERMEX ENGINEERING, spol. s r.o.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2"/>
      <c r="B117" s="193"/>
      <c r="C117" s="194" t="s">
        <v>128</v>
      </c>
      <c r="D117" s="195" t="s">
        <v>66</v>
      </c>
      <c r="E117" s="195" t="s">
        <v>62</v>
      </c>
      <c r="F117" s="195" t="s">
        <v>63</v>
      </c>
      <c r="G117" s="195" t="s">
        <v>129</v>
      </c>
      <c r="H117" s="195" t="s">
        <v>130</v>
      </c>
      <c r="I117" s="195" t="s">
        <v>131</v>
      </c>
      <c r="J117" s="196" t="s">
        <v>112</v>
      </c>
      <c r="K117" s="197" t="s">
        <v>132</v>
      </c>
      <c r="L117" s="198"/>
      <c r="M117" s="101" t="s">
        <v>1</v>
      </c>
      <c r="N117" s="102" t="s">
        <v>45</v>
      </c>
      <c r="O117" s="102" t="s">
        <v>133</v>
      </c>
      <c r="P117" s="102" t="s">
        <v>134</v>
      </c>
      <c r="Q117" s="102" t="s">
        <v>135</v>
      </c>
      <c r="R117" s="102" t="s">
        <v>136</v>
      </c>
      <c r="S117" s="102" t="s">
        <v>137</v>
      </c>
      <c r="T117" s="103" t="s">
        <v>138</v>
      </c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2"/>
      <c r="AE117" s="192"/>
    </row>
    <row r="118" s="2" customFormat="1" ht="22.8" customHeight="1">
      <c r="A118" s="39"/>
      <c r="B118" s="40"/>
      <c r="C118" s="108" t="s">
        <v>139</v>
      </c>
      <c r="D118" s="41"/>
      <c r="E118" s="41"/>
      <c r="F118" s="41"/>
      <c r="G118" s="41"/>
      <c r="H118" s="41"/>
      <c r="I118" s="41"/>
      <c r="J118" s="199">
        <f>BK118</f>
        <v>0</v>
      </c>
      <c r="K118" s="41"/>
      <c r="L118" s="45"/>
      <c r="M118" s="104"/>
      <c r="N118" s="200"/>
      <c r="O118" s="105"/>
      <c r="P118" s="201">
        <f>P119</f>
        <v>0</v>
      </c>
      <c r="Q118" s="105"/>
      <c r="R118" s="201">
        <f>R119</f>
        <v>0</v>
      </c>
      <c r="S118" s="105"/>
      <c r="T118" s="202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80</v>
      </c>
      <c r="AU118" s="18" t="s">
        <v>114</v>
      </c>
      <c r="BK118" s="203">
        <f>BK119</f>
        <v>0</v>
      </c>
    </row>
    <row r="119" s="12" customFormat="1" ht="25.92" customHeight="1">
      <c r="A119" s="12"/>
      <c r="B119" s="204"/>
      <c r="C119" s="205"/>
      <c r="D119" s="206" t="s">
        <v>80</v>
      </c>
      <c r="E119" s="207" t="s">
        <v>549</v>
      </c>
      <c r="F119" s="207" t="s">
        <v>550</v>
      </c>
      <c r="G119" s="205"/>
      <c r="H119" s="205"/>
      <c r="I119" s="208"/>
      <c r="J119" s="209">
        <f>BK119</f>
        <v>0</v>
      </c>
      <c r="K119" s="205"/>
      <c r="L119" s="210"/>
      <c r="M119" s="211"/>
      <c r="N119" s="212"/>
      <c r="O119" s="212"/>
      <c r="P119" s="213">
        <f>P120</f>
        <v>0</v>
      </c>
      <c r="Q119" s="212"/>
      <c r="R119" s="213">
        <f>R120</f>
        <v>0</v>
      </c>
      <c r="S119" s="212"/>
      <c r="T119" s="214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5" t="s">
        <v>148</v>
      </c>
      <c r="AT119" s="216" t="s">
        <v>80</v>
      </c>
      <c r="AU119" s="216" t="s">
        <v>81</v>
      </c>
      <c r="AY119" s="215" t="s">
        <v>141</v>
      </c>
      <c r="BK119" s="217">
        <f>BK120</f>
        <v>0</v>
      </c>
    </row>
    <row r="120" s="12" customFormat="1" ht="22.8" customHeight="1">
      <c r="A120" s="12"/>
      <c r="B120" s="204"/>
      <c r="C120" s="205"/>
      <c r="D120" s="206" t="s">
        <v>80</v>
      </c>
      <c r="E120" s="218" t="s">
        <v>551</v>
      </c>
      <c r="F120" s="218" t="s">
        <v>550</v>
      </c>
      <c r="G120" s="205"/>
      <c r="H120" s="205"/>
      <c r="I120" s="208"/>
      <c r="J120" s="219">
        <f>BK120</f>
        <v>0</v>
      </c>
      <c r="K120" s="205"/>
      <c r="L120" s="210"/>
      <c r="M120" s="211"/>
      <c r="N120" s="212"/>
      <c r="O120" s="212"/>
      <c r="P120" s="213">
        <f>SUM(P121:P202)</f>
        <v>0</v>
      </c>
      <c r="Q120" s="212"/>
      <c r="R120" s="213">
        <f>SUM(R121:R202)</f>
        <v>0</v>
      </c>
      <c r="S120" s="212"/>
      <c r="T120" s="214">
        <f>SUM(T121:T202)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5" t="s">
        <v>148</v>
      </c>
      <c r="AT120" s="216" t="s">
        <v>80</v>
      </c>
      <c r="AU120" s="216" t="s">
        <v>89</v>
      </c>
      <c r="AY120" s="215" t="s">
        <v>141</v>
      </c>
      <c r="BK120" s="217">
        <f>SUM(BK121:BK202)</f>
        <v>0</v>
      </c>
    </row>
    <row r="121" s="2" customFormat="1" ht="55.5" customHeight="1">
      <c r="A121" s="39"/>
      <c r="B121" s="40"/>
      <c r="C121" s="220" t="s">
        <v>89</v>
      </c>
      <c r="D121" s="220" t="s">
        <v>144</v>
      </c>
      <c r="E121" s="221" t="s">
        <v>552</v>
      </c>
      <c r="F121" s="222" t="s">
        <v>553</v>
      </c>
      <c r="G121" s="223" t="s">
        <v>147</v>
      </c>
      <c r="H121" s="224">
        <v>1</v>
      </c>
      <c r="I121" s="225"/>
      <c r="J121" s="226">
        <f>ROUND(I121*H121,2)</f>
        <v>0</v>
      </c>
      <c r="K121" s="227"/>
      <c r="L121" s="45"/>
      <c r="M121" s="228" t="s">
        <v>1</v>
      </c>
      <c r="N121" s="229" t="s">
        <v>46</v>
      </c>
      <c r="O121" s="92"/>
      <c r="P121" s="230">
        <f>O121*H121</f>
        <v>0</v>
      </c>
      <c r="Q121" s="230">
        <v>0</v>
      </c>
      <c r="R121" s="230">
        <f>Q121*H121</f>
        <v>0</v>
      </c>
      <c r="S121" s="230">
        <v>0</v>
      </c>
      <c r="T121" s="231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2" t="s">
        <v>554</v>
      </c>
      <c r="AT121" s="232" t="s">
        <v>144</v>
      </c>
      <c r="AU121" s="232" t="s">
        <v>91</v>
      </c>
      <c r="AY121" s="18" t="s">
        <v>141</v>
      </c>
      <c r="BE121" s="233">
        <f>IF(N121="základní",J121,0)</f>
        <v>0</v>
      </c>
      <c r="BF121" s="233">
        <f>IF(N121="snížená",J121,0)</f>
        <v>0</v>
      </c>
      <c r="BG121" s="233">
        <f>IF(N121="zákl. přenesená",J121,0)</f>
        <v>0</v>
      </c>
      <c r="BH121" s="233">
        <f>IF(N121="sníž. přenesená",J121,0)</f>
        <v>0</v>
      </c>
      <c r="BI121" s="233">
        <f>IF(N121="nulová",J121,0)</f>
        <v>0</v>
      </c>
      <c r="BJ121" s="18" t="s">
        <v>89</v>
      </c>
      <c r="BK121" s="233">
        <f>ROUND(I121*H121,2)</f>
        <v>0</v>
      </c>
      <c r="BL121" s="18" t="s">
        <v>554</v>
      </c>
      <c r="BM121" s="232" t="s">
        <v>555</v>
      </c>
    </row>
    <row r="122" s="2" customFormat="1" ht="16.5" customHeight="1">
      <c r="A122" s="39"/>
      <c r="B122" s="40"/>
      <c r="C122" s="220" t="s">
        <v>91</v>
      </c>
      <c r="D122" s="220" t="s">
        <v>144</v>
      </c>
      <c r="E122" s="221" t="s">
        <v>556</v>
      </c>
      <c r="F122" s="222" t="s">
        <v>557</v>
      </c>
      <c r="G122" s="223" t="s">
        <v>558</v>
      </c>
      <c r="H122" s="224">
        <v>1</v>
      </c>
      <c r="I122" s="225"/>
      <c r="J122" s="226">
        <f>ROUND(I122*H122,2)</f>
        <v>0</v>
      </c>
      <c r="K122" s="227"/>
      <c r="L122" s="45"/>
      <c r="M122" s="228" t="s">
        <v>1</v>
      </c>
      <c r="N122" s="229" t="s">
        <v>46</v>
      </c>
      <c r="O122" s="92"/>
      <c r="P122" s="230">
        <f>O122*H122</f>
        <v>0</v>
      </c>
      <c r="Q122" s="230">
        <v>0</v>
      </c>
      <c r="R122" s="230">
        <f>Q122*H122</f>
        <v>0</v>
      </c>
      <c r="S122" s="230">
        <v>0</v>
      </c>
      <c r="T122" s="231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32" t="s">
        <v>554</v>
      </c>
      <c r="AT122" s="232" t="s">
        <v>144</v>
      </c>
      <c r="AU122" s="232" t="s">
        <v>91</v>
      </c>
      <c r="AY122" s="18" t="s">
        <v>141</v>
      </c>
      <c r="BE122" s="233">
        <f>IF(N122="základní",J122,0)</f>
        <v>0</v>
      </c>
      <c r="BF122" s="233">
        <f>IF(N122="snížená",J122,0)</f>
        <v>0</v>
      </c>
      <c r="BG122" s="233">
        <f>IF(N122="zákl. přenesená",J122,0)</f>
        <v>0</v>
      </c>
      <c r="BH122" s="233">
        <f>IF(N122="sníž. přenesená",J122,0)</f>
        <v>0</v>
      </c>
      <c r="BI122" s="233">
        <f>IF(N122="nulová",J122,0)</f>
        <v>0</v>
      </c>
      <c r="BJ122" s="18" t="s">
        <v>89</v>
      </c>
      <c r="BK122" s="233">
        <f>ROUND(I122*H122,2)</f>
        <v>0</v>
      </c>
      <c r="BL122" s="18" t="s">
        <v>554</v>
      </c>
      <c r="BM122" s="232" t="s">
        <v>559</v>
      </c>
    </row>
    <row r="123" s="2" customFormat="1" ht="24.15" customHeight="1">
      <c r="A123" s="39"/>
      <c r="B123" s="40"/>
      <c r="C123" s="220" t="s">
        <v>171</v>
      </c>
      <c r="D123" s="220" t="s">
        <v>144</v>
      </c>
      <c r="E123" s="221" t="s">
        <v>560</v>
      </c>
      <c r="F123" s="222" t="s">
        <v>561</v>
      </c>
      <c r="G123" s="223" t="s">
        <v>147</v>
      </c>
      <c r="H123" s="224">
        <v>1</v>
      </c>
      <c r="I123" s="225"/>
      <c r="J123" s="226">
        <f>ROUND(I123*H123,2)</f>
        <v>0</v>
      </c>
      <c r="K123" s="227"/>
      <c r="L123" s="45"/>
      <c r="M123" s="228" t="s">
        <v>1</v>
      </c>
      <c r="N123" s="229" t="s">
        <v>46</v>
      </c>
      <c r="O123" s="92"/>
      <c r="P123" s="230">
        <f>O123*H123</f>
        <v>0</v>
      </c>
      <c r="Q123" s="230">
        <v>0</v>
      </c>
      <c r="R123" s="230">
        <f>Q123*H123</f>
        <v>0</v>
      </c>
      <c r="S123" s="230">
        <v>0</v>
      </c>
      <c r="T123" s="231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2" t="s">
        <v>554</v>
      </c>
      <c r="AT123" s="232" t="s">
        <v>144</v>
      </c>
      <c r="AU123" s="232" t="s">
        <v>91</v>
      </c>
      <c r="AY123" s="18" t="s">
        <v>141</v>
      </c>
      <c r="BE123" s="233">
        <f>IF(N123="základní",J123,0)</f>
        <v>0</v>
      </c>
      <c r="BF123" s="233">
        <f>IF(N123="snížená",J123,0)</f>
        <v>0</v>
      </c>
      <c r="BG123" s="233">
        <f>IF(N123="zákl. přenesená",J123,0)</f>
        <v>0</v>
      </c>
      <c r="BH123" s="233">
        <f>IF(N123="sníž. přenesená",J123,0)</f>
        <v>0</v>
      </c>
      <c r="BI123" s="233">
        <f>IF(N123="nulová",J123,0)</f>
        <v>0</v>
      </c>
      <c r="BJ123" s="18" t="s">
        <v>89</v>
      </c>
      <c r="BK123" s="233">
        <f>ROUND(I123*H123,2)</f>
        <v>0</v>
      </c>
      <c r="BL123" s="18" t="s">
        <v>554</v>
      </c>
      <c r="BM123" s="232" t="s">
        <v>562</v>
      </c>
    </row>
    <row r="124" s="2" customFormat="1" ht="24.15" customHeight="1">
      <c r="A124" s="39"/>
      <c r="B124" s="40"/>
      <c r="C124" s="220" t="s">
        <v>148</v>
      </c>
      <c r="D124" s="220" t="s">
        <v>144</v>
      </c>
      <c r="E124" s="221" t="s">
        <v>563</v>
      </c>
      <c r="F124" s="222" t="s">
        <v>564</v>
      </c>
      <c r="G124" s="223" t="s">
        <v>147</v>
      </c>
      <c r="H124" s="224">
        <v>1</v>
      </c>
      <c r="I124" s="225"/>
      <c r="J124" s="226">
        <f>ROUND(I124*H124,2)</f>
        <v>0</v>
      </c>
      <c r="K124" s="227"/>
      <c r="L124" s="45"/>
      <c r="M124" s="228" t="s">
        <v>1</v>
      </c>
      <c r="N124" s="229" t="s">
        <v>46</v>
      </c>
      <c r="O124" s="92"/>
      <c r="P124" s="230">
        <f>O124*H124</f>
        <v>0</v>
      </c>
      <c r="Q124" s="230">
        <v>0</v>
      </c>
      <c r="R124" s="230">
        <f>Q124*H124</f>
        <v>0</v>
      </c>
      <c r="S124" s="230">
        <v>0</v>
      </c>
      <c r="T124" s="231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2" t="s">
        <v>554</v>
      </c>
      <c r="AT124" s="232" t="s">
        <v>144</v>
      </c>
      <c r="AU124" s="232" t="s">
        <v>91</v>
      </c>
      <c r="AY124" s="18" t="s">
        <v>141</v>
      </c>
      <c r="BE124" s="233">
        <f>IF(N124="základní",J124,0)</f>
        <v>0</v>
      </c>
      <c r="BF124" s="233">
        <f>IF(N124="snížená",J124,0)</f>
        <v>0</v>
      </c>
      <c r="BG124" s="233">
        <f>IF(N124="zákl. přenesená",J124,0)</f>
        <v>0</v>
      </c>
      <c r="BH124" s="233">
        <f>IF(N124="sníž. přenesená",J124,0)</f>
        <v>0</v>
      </c>
      <c r="BI124" s="233">
        <f>IF(N124="nulová",J124,0)</f>
        <v>0</v>
      </c>
      <c r="BJ124" s="18" t="s">
        <v>89</v>
      </c>
      <c r="BK124" s="233">
        <f>ROUND(I124*H124,2)</f>
        <v>0</v>
      </c>
      <c r="BL124" s="18" t="s">
        <v>554</v>
      </c>
      <c r="BM124" s="232" t="s">
        <v>565</v>
      </c>
    </row>
    <row r="125" s="2" customFormat="1" ht="16.5" customHeight="1">
      <c r="A125" s="39"/>
      <c r="B125" s="40"/>
      <c r="C125" s="220" t="s">
        <v>184</v>
      </c>
      <c r="D125" s="220" t="s">
        <v>144</v>
      </c>
      <c r="E125" s="221" t="s">
        <v>566</v>
      </c>
      <c r="F125" s="222" t="s">
        <v>567</v>
      </c>
      <c r="G125" s="223" t="s">
        <v>147</v>
      </c>
      <c r="H125" s="224">
        <v>1</v>
      </c>
      <c r="I125" s="225"/>
      <c r="J125" s="226">
        <f>ROUND(I125*H125,2)</f>
        <v>0</v>
      </c>
      <c r="K125" s="227"/>
      <c r="L125" s="45"/>
      <c r="M125" s="228" t="s">
        <v>1</v>
      </c>
      <c r="N125" s="229" t="s">
        <v>46</v>
      </c>
      <c r="O125" s="92"/>
      <c r="P125" s="230">
        <f>O125*H125</f>
        <v>0</v>
      </c>
      <c r="Q125" s="230">
        <v>0</v>
      </c>
      <c r="R125" s="230">
        <f>Q125*H125</f>
        <v>0</v>
      </c>
      <c r="S125" s="230">
        <v>0</v>
      </c>
      <c r="T125" s="231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2" t="s">
        <v>554</v>
      </c>
      <c r="AT125" s="232" t="s">
        <v>144</v>
      </c>
      <c r="AU125" s="232" t="s">
        <v>91</v>
      </c>
      <c r="AY125" s="18" t="s">
        <v>141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8" t="s">
        <v>89</v>
      </c>
      <c r="BK125" s="233">
        <f>ROUND(I125*H125,2)</f>
        <v>0</v>
      </c>
      <c r="BL125" s="18" t="s">
        <v>554</v>
      </c>
      <c r="BM125" s="232" t="s">
        <v>568</v>
      </c>
    </row>
    <row r="126" s="2" customFormat="1" ht="21.75" customHeight="1">
      <c r="A126" s="39"/>
      <c r="B126" s="40"/>
      <c r="C126" s="220" t="s">
        <v>190</v>
      </c>
      <c r="D126" s="220" t="s">
        <v>144</v>
      </c>
      <c r="E126" s="221" t="s">
        <v>569</v>
      </c>
      <c r="F126" s="222" t="s">
        <v>570</v>
      </c>
      <c r="G126" s="223" t="s">
        <v>147</v>
      </c>
      <c r="H126" s="224">
        <v>1</v>
      </c>
      <c r="I126" s="225"/>
      <c r="J126" s="226">
        <f>ROUND(I126*H126,2)</f>
        <v>0</v>
      </c>
      <c r="K126" s="227"/>
      <c r="L126" s="45"/>
      <c r="M126" s="228" t="s">
        <v>1</v>
      </c>
      <c r="N126" s="229" t="s">
        <v>46</v>
      </c>
      <c r="O126" s="92"/>
      <c r="P126" s="230">
        <f>O126*H126</f>
        <v>0</v>
      </c>
      <c r="Q126" s="230">
        <v>0</v>
      </c>
      <c r="R126" s="230">
        <f>Q126*H126</f>
        <v>0</v>
      </c>
      <c r="S126" s="230">
        <v>0</v>
      </c>
      <c r="T126" s="231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2" t="s">
        <v>554</v>
      </c>
      <c r="AT126" s="232" t="s">
        <v>144</v>
      </c>
      <c r="AU126" s="232" t="s">
        <v>91</v>
      </c>
      <c r="AY126" s="18" t="s">
        <v>141</v>
      </c>
      <c r="BE126" s="233">
        <f>IF(N126="základní",J126,0)</f>
        <v>0</v>
      </c>
      <c r="BF126" s="233">
        <f>IF(N126="snížená",J126,0)</f>
        <v>0</v>
      </c>
      <c r="BG126" s="233">
        <f>IF(N126="zákl. přenesená",J126,0)</f>
        <v>0</v>
      </c>
      <c r="BH126" s="233">
        <f>IF(N126="sníž. přenesená",J126,0)</f>
        <v>0</v>
      </c>
      <c r="BI126" s="233">
        <f>IF(N126="nulová",J126,0)</f>
        <v>0</v>
      </c>
      <c r="BJ126" s="18" t="s">
        <v>89</v>
      </c>
      <c r="BK126" s="233">
        <f>ROUND(I126*H126,2)</f>
        <v>0</v>
      </c>
      <c r="BL126" s="18" t="s">
        <v>554</v>
      </c>
      <c r="BM126" s="232" t="s">
        <v>571</v>
      </c>
    </row>
    <row r="127" s="2" customFormat="1" ht="37.8" customHeight="1">
      <c r="A127" s="39"/>
      <c r="B127" s="40"/>
      <c r="C127" s="220" t="s">
        <v>197</v>
      </c>
      <c r="D127" s="220" t="s">
        <v>144</v>
      </c>
      <c r="E127" s="221" t="s">
        <v>572</v>
      </c>
      <c r="F127" s="222" t="s">
        <v>573</v>
      </c>
      <c r="G127" s="223" t="s">
        <v>147</v>
      </c>
      <c r="H127" s="224">
        <v>1</v>
      </c>
      <c r="I127" s="225"/>
      <c r="J127" s="226">
        <f>ROUND(I127*H127,2)</f>
        <v>0</v>
      </c>
      <c r="K127" s="227"/>
      <c r="L127" s="45"/>
      <c r="M127" s="228" t="s">
        <v>1</v>
      </c>
      <c r="N127" s="229" t="s">
        <v>46</v>
      </c>
      <c r="O127" s="92"/>
      <c r="P127" s="230">
        <f>O127*H127</f>
        <v>0</v>
      </c>
      <c r="Q127" s="230">
        <v>0</v>
      </c>
      <c r="R127" s="230">
        <f>Q127*H127</f>
        <v>0</v>
      </c>
      <c r="S127" s="230">
        <v>0</v>
      </c>
      <c r="T127" s="231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2" t="s">
        <v>554</v>
      </c>
      <c r="AT127" s="232" t="s">
        <v>144</v>
      </c>
      <c r="AU127" s="232" t="s">
        <v>91</v>
      </c>
      <c r="AY127" s="18" t="s">
        <v>141</v>
      </c>
      <c r="BE127" s="233">
        <f>IF(N127="základní",J127,0)</f>
        <v>0</v>
      </c>
      <c r="BF127" s="233">
        <f>IF(N127="snížená",J127,0)</f>
        <v>0</v>
      </c>
      <c r="BG127" s="233">
        <f>IF(N127="zákl. přenesená",J127,0)</f>
        <v>0</v>
      </c>
      <c r="BH127" s="233">
        <f>IF(N127="sníž. přenesená",J127,0)</f>
        <v>0</v>
      </c>
      <c r="BI127" s="233">
        <f>IF(N127="nulová",J127,0)</f>
        <v>0</v>
      </c>
      <c r="BJ127" s="18" t="s">
        <v>89</v>
      </c>
      <c r="BK127" s="233">
        <f>ROUND(I127*H127,2)</f>
        <v>0</v>
      </c>
      <c r="BL127" s="18" t="s">
        <v>554</v>
      </c>
      <c r="BM127" s="232" t="s">
        <v>574</v>
      </c>
    </row>
    <row r="128" s="2" customFormat="1" ht="24.15" customHeight="1">
      <c r="A128" s="39"/>
      <c r="B128" s="40"/>
      <c r="C128" s="220" t="s">
        <v>204</v>
      </c>
      <c r="D128" s="220" t="s">
        <v>144</v>
      </c>
      <c r="E128" s="221" t="s">
        <v>575</v>
      </c>
      <c r="F128" s="222" t="s">
        <v>576</v>
      </c>
      <c r="G128" s="223" t="s">
        <v>147</v>
      </c>
      <c r="H128" s="224">
        <v>1</v>
      </c>
      <c r="I128" s="225"/>
      <c r="J128" s="226">
        <f>ROUND(I128*H128,2)</f>
        <v>0</v>
      </c>
      <c r="K128" s="227"/>
      <c r="L128" s="45"/>
      <c r="M128" s="228" t="s">
        <v>1</v>
      </c>
      <c r="N128" s="229" t="s">
        <v>46</v>
      </c>
      <c r="O128" s="92"/>
      <c r="P128" s="230">
        <f>O128*H128</f>
        <v>0</v>
      </c>
      <c r="Q128" s="230">
        <v>0</v>
      </c>
      <c r="R128" s="230">
        <f>Q128*H128</f>
        <v>0</v>
      </c>
      <c r="S128" s="230">
        <v>0</v>
      </c>
      <c r="T128" s="231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2" t="s">
        <v>554</v>
      </c>
      <c r="AT128" s="232" t="s">
        <v>144</v>
      </c>
      <c r="AU128" s="232" t="s">
        <v>91</v>
      </c>
      <c r="AY128" s="18" t="s">
        <v>141</v>
      </c>
      <c r="BE128" s="233">
        <f>IF(N128="základní",J128,0)</f>
        <v>0</v>
      </c>
      <c r="BF128" s="233">
        <f>IF(N128="snížená",J128,0)</f>
        <v>0</v>
      </c>
      <c r="BG128" s="233">
        <f>IF(N128="zákl. přenesená",J128,0)</f>
        <v>0</v>
      </c>
      <c r="BH128" s="233">
        <f>IF(N128="sníž. přenesená",J128,0)</f>
        <v>0</v>
      </c>
      <c r="BI128" s="233">
        <f>IF(N128="nulová",J128,0)</f>
        <v>0</v>
      </c>
      <c r="BJ128" s="18" t="s">
        <v>89</v>
      </c>
      <c r="BK128" s="233">
        <f>ROUND(I128*H128,2)</f>
        <v>0</v>
      </c>
      <c r="BL128" s="18" t="s">
        <v>554</v>
      </c>
      <c r="BM128" s="232" t="s">
        <v>577</v>
      </c>
    </row>
    <row r="129" s="2" customFormat="1" ht="21.75" customHeight="1">
      <c r="A129" s="39"/>
      <c r="B129" s="40"/>
      <c r="C129" s="220" t="s">
        <v>208</v>
      </c>
      <c r="D129" s="220" t="s">
        <v>144</v>
      </c>
      <c r="E129" s="221" t="s">
        <v>578</v>
      </c>
      <c r="F129" s="222" t="s">
        <v>579</v>
      </c>
      <c r="G129" s="223" t="s">
        <v>147</v>
      </c>
      <c r="H129" s="224">
        <v>1</v>
      </c>
      <c r="I129" s="225"/>
      <c r="J129" s="226">
        <f>ROUND(I129*H129,2)</f>
        <v>0</v>
      </c>
      <c r="K129" s="227"/>
      <c r="L129" s="45"/>
      <c r="M129" s="228" t="s">
        <v>1</v>
      </c>
      <c r="N129" s="229" t="s">
        <v>46</v>
      </c>
      <c r="O129" s="92"/>
      <c r="P129" s="230">
        <f>O129*H129</f>
        <v>0</v>
      </c>
      <c r="Q129" s="230">
        <v>0</v>
      </c>
      <c r="R129" s="230">
        <f>Q129*H129</f>
        <v>0</v>
      </c>
      <c r="S129" s="230">
        <v>0</v>
      </c>
      <c r="T129" s="231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2" t="s">
        <v>554</v>
      </c>
      <c r="AT129" s="232" t="s">
        <v>144</v>
      </c>
      <c r="AU129" s="232" t="s">
        <v>91</v>
      </c>
      <c r="AY129" s="18" t="s">
        <v>141</v>
      </c>
      <c r="BE129" s="233">
        <f>IF(N129="základní",J129,0)</f>
        <v>0</v>
      </c>
      <c r="BF129" s="233">
        <f>IF(N129="snížená",J129,0)</f>
        <v>0</v>
      </c>
      <c r="BG129" s="233">
        <f>IF(N129="zákl. přenesená",J129,0)</f>
        <v>0</v>
      </c>
      <c r="BH129" s="233">
        <f>IF(N129="sníž. přenesená",J129,0)</f>
        <v>0</v>
      </c>
      <c r="BI129" s="233">
        <f>IF(N129="nulová",J129,0)</f>
        <v>0</v>
      </c>
      <c r="BJ129" s="18" t="s">
        <v>89</v>
      </c>
      <c r="BK129" s="233">
        <f>ROUND(I129*H129,2)</f>
        <v>0</v>
      </c>
      <c r="BL129" s="18" t="s">
        <v>554</v>
      </c>
      <c r="BM129" s="232" t="s">
        <v>580</v>
      </c>
    </row>
    <row r="130" s="2" customFormat="1" ht="16.5" customHeight="1">
      <c r="A130" s="39"/>
      <c r="B130" s="40"/>
      <c r="C130" s="220" t="s">
        <v>212</v>
      </c>
      <c r="D130" s="220" t="s">
        <v>144</v>
      </c>
      <c r="E130" s="221" t="s">
        <v>581</v>
      </c>
      <c r="F130" s="222" t="s">
        <v>582</v>
      </c>
      <c r="G130" s="223" t="s">
        <v>147</v>
      </c>
      <c r="H130" s="224">
        <v>1</v>
      </c>
      <c r="I130" s="225"/>
      <c r="J130" s="226">
        <f>ROUND(I130*H130,2)</f>
        <v>0</v>
      </c>
      <c r="K130" s="227"/>
      <c r="L130" s="45"/>
      <c r="M130" s="228" t="s">
        <v>1</v>
      </c>
      <c r="N130" s="229" t="s">
        <v>46</v>
      </c>
      <c r="O130" s="92"/>
      <c r="P130" s="230">
        <f>O130*H130</f>
        <v>0</v>
      </c>
      <c r="Q130" s="230">
        <v>0</v>
      </c>
      <c r="R130" s="230">
        <f>Q130*H130</f>
        <v>0</v>
      </c>
      <c r="S130" s="230">
        <v>0</v>
      </c>
      <c r="T130" s="231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2" t="s">
        <v>554</v>
      </c>
      <c r="AT130" s="232" t="s">
        <v>144</v>
      </c>
      <c r="AU130" s="232" t="s">
        <v>91</v>
      </c>
      <c r="AY130" s="18" t="s">
        <v>141</v>
      </c>
      <c r="BE130" s="233">
        <f>IF(N130="základní",J130,0)</f>
        <v>0</v>
      </c>
      <c r="BF130" s="233">
        <f>IF(N130="snížená",J130,0)</f>
        <v>0</v>
      </c>
      <c r="BG130" s="233">
        <f>IF(N130="zákl. přenesená",J130,0)</f>
        <v>0</v>
      </c>
      <c r="BH130" s="233">
        <f>IF(N130="sníž. přenesená",J130,0)</f>
        <v>0</v>
      </c>
      <c r="BI130" s="233">
        <f>IF(N130="nulová",J130,0)</f>
        <v>0</v>
      </c>
      <c r="BJ130" s="18" t="s">
        <v>89</v>
      </c>
      <c r="BK130" s="233">
        <f>ROUND(I130*H130,2)</f>
        <v>0</v>
      </c>
      <c r="BL130" s="18" t="s">
        <v>554</v>
      </c>
      <c r="BM130" s="232" t="s">
        <v>583</v>
      </c>
    </row>
    <row r="131" s="2" customFormat="1" ht="24.15" customHeight="1">
      <c r="A131" s="39"/>
      <c r="B131" s="40"/>
      <c r="C131" s="220" t="s">
        <v>221</v>
      </c>
      <c r="D131" s="220" t="s">
        <v>144</v>
      </c>
      <c r="E131" s="221" t="s">
        <v>584</v>
      </c>
      <c r="F131" s="222" t="s">
        <v>585</v>
      </c>
      <c r="G131" s="223" t="s">
        <v>147</v>
      </c>
      <c r="H131" s="224">
        <v>1</v>
      </c>
      <c r="I131" s="225"/>
      <c r="J131" s="226">
        <f>ROUND(I131*H131,2)</f>
        <v>0</v>
      </c>
      <c r="K131" s="227"/>
      <c r="L131" s="45"/>
      <c r="M131" s="228" t="s">
        <v>1</v>
      </c>
      <c r="N131" s="229" t="s">
        <v>46</v>
      </c>
      <c r="O131" s="92"/>
      <c r="P131" s="230">
        <f>O131*H131</f>
        <v>0</v>
      </c>
      <c r="Q131" s="230">
        <v>0</v>
      </c>
      <c r="R131" s="230">
        <f>Q131*H131</f>
        <v>0</v>
      </c>
      <c r="S131" s="230">
        <v>0</v>
      </c>
      <c r="T131" s="231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2" t="s">
        <v>554</v>
      </c>
      <c r="AT131" s="232" t="s">
        <v>144</v>
      </c>
      <c r="AU131" s="232" t="s">
        <v>91</v>
      </c>
      <c r="AY131" s="18" t="s">
        <v>141</v>
      </c>
      <c r="BE131" s="233">
        <f>IF(N131="základní",J131,0)</f>
        <v>0</v>
      </c>
      <c r="BF131" s="233">
        <f>IF(N131="snížená",J131,0)</f>
        <v>0</v>
      </c>
      <c r="BG131" s="233">
        <f>IF(N131="zákl. přenesená",J131,0)</f>
        <v>0</v>
      </c>
      <c r="BH131" s="233">
        <f>IF(N131="sníž. přenesená",J131,0)</f>
        <v>0</v>
      </c>
      <c r="BI131" s="233">
        <f>IF(N131="nulová",J131,0)</f>
        <v>0</v>
      </c>
      <c r="BJ131" s="18" t="s">
        <v>89</v>
      </c>
      <c r="BK131" s="233">
        <f>ROUND(I131*H131,2)</f>
        <v>0</v>
      </c>
      <c r="BL131" s="18" t="s">
        <v>554</v>
      </c>
      <c r="BM131" s="232" t="s">
        <v>586</v>
      </c>
    </row>
    <row r="132" s="2" customFormat="1" ht="21.75" customHeight="1">
      <c r="A132" s="39"/>
      <c r="B132" s="40"/>
      <c r="C132" s="220" t="s">
        <v>8</v>
      </c>
      <c r="D132" s="220" t="s">
        <v>144</v>
      </c>
      <c r="E132" s="221" t="s">
        <v>587</v>
      </c>
      <c r="F132" s="222" t="s">
        <v>588</v>
      </c>
      <c r="G132" s="223" t="s">
        <v>147</v>
      </c>
      <c r="H132" s="224">
        <v>1</v>
      </c>
      <c r="I132" s="225"/>
      <c r="J132" s="226">
        <f>ROUND(I132*H132,2)</f>
        <v>0</v>
      </c>
      <c r="K132" s="227"/>
      <c r="L132" s="45"/>
      <c r="M132" s="228" t="s">
        <v>1</v>
      </c>
      <c r="N132" s="229" t="s">
        <v>46</v>
      </c>
      <c r="O132" s="92"/>
      <c r="P132" s="230">
        <f>O132*H132</f>
        <v>0</v>
      </c>
      <c r="Q132" s="230">
        <v>0</v>
      </c>
      <c r="R132" s="230">
        <f>Q132*H132</f>
        <v>0</v>
      </c>
      <c r="S132" s="230">
        <v>0</v>
      </c>
      <c r="T132" s="231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2" t="s">
        <v>554</v>
      </c>
      <c r="AT132" s="232" t="s">
        <v>144</v>
      </c>
      <c r="AU132" s="232" t="s">
        <v>91</v>
      </c>
      <c r="AY132" s="18" t="s">
        <v>141</v>
      </c>
      <c r="BE132" s="233">
        <f>IF(N132="základní",J132,0)</f>
        <v>0</v>
      </c>
      <c r="BF132" s="233">
        <f>IF(N132="snížená",J132,0)</f>
        <v>0</v>
      </c>
      <c r="BG132" s="233">
        <f>IF(N132="zákl. přenesená",J132,0)</f>
        <v>0</v>
      </c>
      <c r="BH132" s="233">
        <f>IF(N132="sníž. přenesená",J132,0)</f>
        <v>0</v>
      </c>
      <c r="BI132" s="233">
        <f>IF(N132="nulová",J132,0)</f>
        <v>0</v>
      </c>
      <c r="BJ132" s="18" t="s">
        <v>89</v>
      </c>
      <c r="BK132" s="233">
        <f>ROUND(I132*H132,2)</f>
        <v>0</v>
      </c>
      <c r="BL132" s="18" t="s">
        <v>554</v>
      </c>
      <c r="BM132" s="232" t="s">
        <v>589</v>
      </c>
    </row>
    <row r="133" s="2" customFormat="1" ht="37.8" customHeight="1">
      <c r="A133" s="39"/>
      <c r="B133" s="40"/>
      <c r="C133" s="220" t="s">
        <v>234</v>
      </c>
      <c r="D133" s="220" t="s">
        <v>144</v>
      </c>
      <c r="E133" s="221" t="s">
        <v>590</v>
      </c>
      <c r="F133" s="222" t="s">
        <v>591</v>
      </c>
      <c r="G133" s="223" t="s">
        <v>147</v>
      </c>
      <c r="H133" s="224">
        <v>2</v>
      </c>
      <c r="I133" s="225"/>
      <c r="J133" s="226">
        <f>ROUND(I133*H133,2)</f>
        <v>0</v>
      </c>
      <c r="K133" s="227"/>
      <c r="L133" s="45"/>
      <c r="M133" s="228" t="s">
        <v>1</v>
      </c>
      <c r="N133" s="229" t="s">
        <v>46</v>
      </c>
      <c r="O133" s="92"/>
      <c r="P133" s="230">
        <f>O133*H133</f>
        <v>0</v>
      </c>
      <c r="Q133" s="230">
        <v>0</v>
      </c>
      <c r="R133" s="230">
        <f>Q133*H133</f>
        <v>0</v>
      </c>
      <c r="S133" s="230">
        <v>0</v>
      </c>
      <c r="T133" s="231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2" t="s">
        <v>554</v>
      </c>
      <c r="AT133" s="232" t="s">
        <v>144</v>
      </c>
      <c r="AU133" s="232" t="s">
        <v>91</v>
      </c>
      <c r="AY133" s="18" t="s">
        <v>141</v>
      </c>
      <c r="BE133" s="233">
        <f>IF(N133="základní",J133,0)</f>
        <v>0</v>
      </c>
      <c r="BF133" s="233">
        <f>IF(N133="snížená",J133,0)</f>
        <v>0</v>
      </c>
      <c r="BG133" s="233">
        <f>IF(N133="zákl. přenesená",J133,0)</f>
        <v>0</v>
      </c>
      <c r="BH133" s="233">
        <f>IF(N133="sníž. přenesená",J133,0)</f>
        <v>0</v>
      </c>
      <c r="BI133" s="233">
        <f>IF(N133="nulová",J133,0)</f>
        <v>0</v>
      </c>
      <c r="BJ133" s="18" t="s">
        <v>89</v>
      </c>
      <c r="BK133" s="233">
        <f>ROUND(I133*H133,2)</f>
        <v>0</v>
      </c>
      <c r="BL133" s="18" t="s">
        <v>554</v>
      </c>
      <c r="BM133" s="232" t="s">
        <v>592</v>
      </c>
    </row>
    <row r="134" s="2" customFormat="1" ht="24.15" customHeight="1">
      <c r="A134" s="39"/>
      <c r="B134" s="40"/>
      <c r="C134" s="220" t="s">
        <v>240</v>
      </c>
      <c r="D134" s="220" t="s">
        <v>144</v>
      </c>
      <c r="E134" s="221" t="s">
        <v>593</v>
      </c>
      <c r="F134" s="222" t="s">
        <v>594</v>
      </c>
      <c r="G134" s="223" t="s">
        <v>147</v>
      </c>
      <c r="H134" s="224">
        <v>2</v>
      </c>
      <c r="I134" s="225"/>
      <c r="J134" s="226">
        <f>ROUND(I134*H134,2)</f>
        <v>0</v>
      </c>
      <c r="K134" s="227"/>
      <c r="L134" s="45"/>
      <c r="M134" s="228" t="s">
        <v>1</v>
      </c>
      <c r="N134" s="229" t="s">
        <v>46</v>
      </c>
      <c r="O134" s="92"/>
      <c r="P134" s="230">
        <f>O134*H134</f>
        <v>0</v>
      </c>
      <c r="Q134" s="230">
        <v>0</v>
      </c>
      <c r="R134" s="230">
        <f>Q134*H134</f>
        <v>0</v>
      </c>
      <c r="S134" s="230">
        <v>0</v>
      </c>
      <c r="T134" s="231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2" t="s">
        <v>554</v>
      </c>
      <c r="AT134" s="232" t="s">
        <v>144</v>
      </c>
      <c r="AU134" s="232" t="s">
        <v>91</v>
      </c>
      <c r="AY134" s="18" t="s">
        <v>141</v>
      </c>
      <c r="BE134" s="233">
        <f>IF(N134="základní",J134,0)</f>
        <v>0</v>
      </c>
      <c r="BF134" s="233">
        <f>IF(N134="snížená",J134,0)</f>
        <v>0</v>
      </c>
      <c r="BG134" s="233">
        <f>IF(N134="zákl. přenesená",J134,0)</f>
        <v>0</v>
      </c>
      <c r="BH134" s="233">
        <f>IF(N134="sníž. přenesená",J134,0)</f>
        <v>0</v>
      </c>
      <c r="BI134" s="233">
        <f>IF(N134="nulová",J134,0)</f>
        <v>0</v>
      </c>
      <c r="BJ134" s="18" t="s">
        <v>89</v>
      </c>
      <c r="BK134" s="233">
        <f>ROUND(I134*H134,2)</f>
        <v>0</v>
      </c>
      <c r="BL134" s="18" t="s">
        <v>554</v>
      </c>
      <c r="BM134" s="232" t="s">
        <v>595</v>
      </c>
    </row>
    <row r="135" s="2" customFormat="1" ht="37.8" customHeight="1">
      <c r="A135" s="39"/>
      <c r="B135" s="40"/>
      <c r="C135" s="220" t="s">
        <v>244</v>
      </c>
      <c r="D135" s="220" t="s">
        <v>144</v>
      </c>
      <c r="E135" s="221" t="s">
        <v>596</v>
      </c>
      <c r="F135" s="222" t="s">
        <v>597</v>
      </c>
      <c r="G135" s="223" t="s">
        <v>147</v>
      </c>
      <c r="H135" s="224">
        <v>7</v>
      </c>
      <c r="I135" s="225"/>
      <c r="J135" s="226">
        <f>ROUND(I135*H135,2)</f>
        <v>0</v>
      </c>
      <c r="K135" s="227"/>
      <c r="L135" s="45"/>
      <c r="M135" s="228" t="s">
        <v>1</v>
      </c>
      <c r="N135" s="229" t="s">
        <v>46</v>
      </c>
      <c r="O135" s="92"/>
      <c r="P135" s="230">
        <f>O135*H135</f>
        <v>0</v>
      </c>
      <c r="Q135" s="230">
        <v>0</v>
      </c>
      <c r="R135" s="230">
        <f>Q135*H135</f>
        <v>0</v>
      </c>
      <c r="S135" s="230">
        <v>0</v>
      </c>
      <c r="T135" s="231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32" t="s">
        <v>554</v>
      </c>
      <c r="AT135" s="232" t="s">
        <v>144</v>
      </c>
      <c r="AU135" s="232" t="s">
        <v>91</v>
      </c>
      <c r="AY135" s="18" t="s">
        <v>141</v>
      </c>
      <c r="BE135" s="233">
        <f>IF(N135="základní",J135,0)</f>
        <v>0</v>
      </c>
      <c r="BF135" s="233">
        <f>IF(N135="snížená",J135,0)</f>
        <v>0</v>
      </c>
      <c r="BG135" s="233">
        <f>IF(N135="zákl. přenesená",J135,0)</f>
        <v>0</v>
      </c>
      <c r="BH135" s="233">
        <f>IF(N135="sníž. přenesená",J135,0)</f>
        <v>0</v>
      </c>
      <c r="BI135" s="233">
        <f>IF(N135="nulová",J135,0)</f>
        <v>0</v>
      </c>
      <c r="BJ135" s="18" t="s">
        <v>89</v>
      </c>
      <c r="BK135" s="233">
        <f>ROUND(I135*H135,2)</f>
        <v>0</v>
      </c>
      <c r="BL135" s="18" t="s">
        <v>554</v>
      </c>
      <c r="BM135" s="232" t="s">
        <v>598</v>
      </c>
    </row>
    <row r="136" s="2" customFormat="1" ht="24.15" customHeight="1">
      <c r="A136" s="39"/>
      <c r="B136" s="40"/>
      <c r="C136" s="220" t="s">
        <v>248</v>
      </c>
      <c r="D136" s="220" t="s">
        <v>144</v>
      </c>
      <c r="E136" s="221" t="s">
        <v>599</v>
      </c>
      <c r="F136" s="222" t="s">
        <v>600</v>
      </c>
      <c r="G136" s="223" t="s">
        <v>147</v>
      </c>
      <c r="H136" s="224">
        <v>2</v>
      </c>
      <c r="I136" s="225"/>
      <c r="J136" s="226">
        <f>ROUND(I136*H136,2)</f>
        <v>0</v>
      </c>
      <c r="K136" s="227"/>
      <c r="L136" s="45"/>
      <c r="M136" s="228" t="s">
        <v>1</v>
      </c>
      <c r="N136" s="229" t="s">
        <v>46</v>
      </c>
      <c r="O136" s="92"/>
      <c r="P136" s="230">
        <f>O136*H136</f>
        <v>0</v>
      </c>
      <c r="Q136" s="230">
        <v>0</v>
      </c>
      <c r="R136" s="230">
        <f>Q136*H136</f>
        <v>0</v>
      </c>
      <c r="S136" s="230">
        <v>0</v>
      </c>
      <c r="T136" s="231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2" t="s">
        <v>554</v>
      </c>
      <c r="AT136" s="232" t="s">
        <v>144</v>
      </c>
      <c r="AU136" s="232" t="s">
        <v>91</v>
      </c>
      <c r="AY136" s="18" t="s">
        <v>141</v>
      </c>
      <c r="BE136" s="233">
        <f>IF(N136="základní",J136,0)</f>
        <v>0</v>
      </c>
      <c r="BF136" s="233">
        <f>IF(N136="snížená",J136,0)</f>
        <v>0</v>
      </c>
      <c r="BG136" s="233">
        <f>IF(N136="zákl. přenesená",J136,0)</f>
        <v>0</v>
      </c>
      <c r="BH136" s="233">
        <f>IF(N136="sníž. přenesená",J136,0)</f>
        <v>0</v>
      </c>
      <c r="BI136" s="233">
        <f>IF(N136="nulová",J136,0)</f>
        <v>0</v>
      </c>
      <c r="BJ136" s="18" t="s">
        <v>89</v>
      </c>
      <c r="BK136" s="233">
        <f>ROUND(I136*H136,2)</f>
        <v>0</v>
      </c>
      <c r="BL136" s="18" t="s">
        <v>554</v>
      </c>
      <c r="BM136" s="232" t="s">
        <v>601</v>
      </c>
    </row>
    <row r="137" s="2" customFormat="1" ht="37.8" customHeight="1">
      <c r="A137" s="39"/>
      <c r="B137" s="40"/>
      <c r="C137" s="220" t="s">
        <v>252</v>
      </c>
      <c r="D137" s="220" t="s">
        <v>144</v>
      </c>
      <c r="E137" s="221" t="s">
        <v>602</v>
      </c>
      <c r="F137" s="222" t="s">
        <v>603</v>
      </c>
      <c r="G137" s="223" t="s">
        <v>147</v>
      </c>
      <c r="H137" s="224">
        <v>1</v>
      </c>
      <c r="I137" s="225"/>
      <c r="J137" s="226">
        <f>ROUND(I137*H137,2)</f>
        <v>0</v>
      </c>
      <c r="K137" s="227"/>
      <c r="L137" s="45"/>
      <c r="M137" s="228" t="s">
        <v>1</v>
      </c>
      <c r="N137" s="229" t="s">
        <v>46</v>
      </c>
      <c r="O137" s="92"/>
      <c r="P137" s="230">
        <f>O137*H137</f>
        <v>0</v>
      </c>
      <c r="Q137" s="230">
        <v>0</v>
      </c>
      <c r="R137" s="230">
        <f>Q137*H137</f>
        <v>0</v>
      </c>
      <c r="S137" s="230">
        <v>0</v>
      </c>
      <c r="T137" s="231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32" t="s">
        <v>554</v>
      </c>
      <c r="AT137" s="232" t="s">
        <v>144</v>
      </c>
      <c r="AU137" s="232" t="s">
        <v>91</v>
      </c>
      <c r="AY137" s="18" t="s">
        <v>141</v>
      </c>
      <c r="BE137" s="233">
        <f>IF(N137="základní",J137,0)</f>
        <v>0</v>
      </c>
      <c r="BF137" s="233">
        <f>IF(N137="snížená",J137,0)</f>
        <v>0</v>
      </c>
      <c r="BG137" s="233">
        <f>IF(N137="zákl. přenesená",J137,0)</f>
        <v>0</v>
      </c>
      <c r="BH137" s="233">
        <f>IF(N137="sníž. přenesená",J137,0)</f>
        <v>0</v>
      </c>
      <c r="BI137" s="233">
        <f>IF(N137="nulová",J137,0)</f>
        <v>0</v>
      </c>
      <c r="BJ137" s="18" t="s">
        <v>89</v>
      </c>
      <c r="BK137" s="233">
        <f>ROUND(I137*H137,2)</f>
        <v>0</v>
      </c>
      <c r="BL137" s="18" t="s">
        <v>554</v>
      </c>
      <c r="BM137" s="232" t="s">
        <v>604</v>
      </c>
    </row>
    <row r="138" s="2" customFormat="1" ht="21.75" customHeight="1">
      <c r="A138" s="39"/>
      <c r="B138" s="40"/>
      <c r="C138" s="220" t="s">
        <v>256</v>
      </c>
      <c r="D138" s="220" t="s">
        <v>144</v>
      </c>
      <c r="E138" s="221" t="s">
        <v>605</v>
      </c>
      <c r="F138" s="222" t="s">
        <v>606</v>
      </c>
      <c r="G138" s="223" t="s">
        <v>147</v>
      </c>
      <c r="H138" s="224">
        <v>2</v>
      </c>
      <c r="I138" s="225"/>
      <c r="J138" s="226">
        <f>ROUND(I138*H138,2)</f>
        <v>0</v>
      </c>
      <c r="K138" s="227"/>
      <c r="L138" s="45"/>
      <c r="M138" s="228" t="s">
        <v>1</v>
      </c>
      <c r="N138" s="229" t="s">
        <v>46</v>
      </c>
      <c r="O138" s="92"/>
      <c r="P138" s="230">
        <f>O138*H138</f>
        <v>0</v>
      </c>
      <c r="Q138" s="230">
        <v>0</v>
      </c>
      <c r="R138" s="230">
        <f>Q138*H138</f>
        <v>0</v>
      </c>
      <c r="S138" s="230">
        <v>0</v>
      </c>
      <c r="T138" s="231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2" t="s">
        <v>554</v>
      </c>
      <c r="AT138" s="232" t="s">
        <v>144</v>
      </c>
      <c r="AU138" s="232" t="s">
        <v>91</v>
      </c>
      <c r="AY138" s="18" t="s">
        <v>141</v>
      </c>
      <c r="BE138" s="233">
        <f>IF(N138="základní",J138,0)</f>
        <v>0</v>
      </c>
      <c r="BF138" s="233">
        <f>IF(N138="snížená",J138,0)</f>
        <v>0</v>
      </c>
      <c r="BG138" s="233">
        <f>IF(N138="zákl. přenesená",J138,0)</f>
        <v>0</v>
      </c>
      <c r="BH138" s="233">
        <f>IF(N138="sníž. přenesená",J138,0)</f>
        <v>0</v>
      </c>
      <c r="BI138" s="233">
        <f>IF(N138="nulová",J138,0)</f>
        <v>0</v>
      </c>
      <c r="BJ138" s="18" t="s">
        <v>89</v>
      </c>
      <c r="BK138" s="233">
        <f>ROUND(I138*H138,2)</f>
        <v>0</v>
      </c>
      <c r="BL138" s="18" t="s">
        <v>554</v>
      </c>
      <c r="BM138" s="232" t="s">
        <v>607</v>
      </c>
    </row>
    <row r="139" s="2" customFormat="1" ht="16.5" customHeight="1">
      <c r="A139" s="39"/>
      <c r="B139" s="40"/>
      <c r="C139" s="220" t="s">
        <v>260</v>
      </c>
      <c r="D139" s="220" t="s">
        <v>144</v>
      </c>
      <c r="E139" s="221" t="s">
        <v>608</v>
      </c>
      <c r="F139" s="222" t="s">
        <v>609</v>
      </c>
      <c r="G139" s="223" t="s">
        <v>147</v>
      </c>
      <c r="H139" s="224">
        <v>2</v>
      </c>
      <c r="I139" s="225"/>
      <c r="J139" s="226">
        <f>ROUND(I139*H139,2)</f>
        <v>0</v>
      </c>
      <c r="K139" s="227"/>
      <c r="L139" s="45"/>
      <c r="M139" s="228" t="s">
        <v>1</v>
      </c>
      <c r="N139" s="229" t="s">
        <v>46</v>
      </c>
      <c r="O139" s="92"/>
      <c r="P139" s="230">
        <f>O139*H139</f>
        <v>0</v>
      </c>
      <c r="Q139" s="230">
        <v>0</v>
      </c>
      <c r="R139" s="230">
        <f>Q139*H139</f>
        <v>0</v>
      </c>
      <c r="S139" s="230">
        <v>0</v>
      </c>
      <c r="T139" s="231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2" t="s">
        <v>554</v>
      </c>
      <c r="AT139" s="232" t="s">
        <v>144</v>
      </c>
      <c r="AU139" s="232" t="s">
        <v>91</v>
      </c>
      <c r="AY139" s="18" t="s">
        <v>141</v>
      </c>
      <c r="BE139" s="233">
        <f>IF(N139="základní",J139,0)</f>
        <v>0</v>
      </c>
      <c r="BF139" s="233">
        <f>IF(N139="snížená",J139,0)</f>
        <v>0</v>
      </c>
      <c r="BG139" s="233">
        <f>IF(N139="zákl. přenesená",J139,0)</f>
        <v>0</v>
      </c>
      <c r="BH139" s="233">
        <f>IF(N139="sníž. přenesená",J139,0)</f>
        <v>0</v>
      </c>
      <c r="BI139" s="233">
        <f>IF(N139="nulová",J139,0)</f>
        <v>0</v>
      </c>
      <c r="BJ139" s="18" t="s">
        <v>89</v>
      </c>
      <c r="BK139" s="233">
        <f>ROUND(I139*H139,2)</f>
        <v>0</v>
      </c>
      <c r="BL139" s="18" t="s">
        <v>554</v>
      </c>
      <c r="BM139" s="232" t="s">
        <v>610</v>
      </c>
    </row>
    <row r="140" s="2" customFormat="1" ht="16.5" customHeight="1">
      <c r="A140" s="39"/>
      <c r="B140" s="40"/>
      <c r="C140" s="220" t="s">
        <v>265</v>
      </c>
      <c r="D140" s="220" t="s">
        <v>144</v>
      </c>
      <c r="E140" s="221" t="s">
        <v>611</v>
      </c>
      <c r="F140" s="222" t="s">
        <v>612</v>
      </c>
      <c r="G140" s="223" t="s">
        <v>147</v>
      </c>
      <c r="H140" s="224">
        <v>2</v>
      </c>
      <c r="I140" s="225"/>
      <c r="J140" s="226">
        <f>ROUND(I140*H140,2)</f>
        <v>0</v>
      </c>
      <c r="K140" s="227"/>
      <c r="L140" s="45"/>
      <c r="M140" s="228" t="s">
        <v>1</v>
      </c>
      <c r="N140" s="229" t="s">
        <v>46</v>
      </c>
      <c r="O140" s="92"/>
      <c r="P140" s="230">
        <f>O140*H140</f>
        <v>0</v>
      </c>
      <c r="Q140" s="230">
        <v>0</v>
      </c>
      <c r="R140" s="230">
        <f>Q140*H140</f>
        <v>0</v>
      </c>
      <c r="S140" s="230">
        <v>0</v>
      </c>
      <c r="T140" s="231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2" t="s">
        <v>554</v>
      </c>
      <c r="AT140" s="232" t="s">
        <v>144</v>
      </c>
      <c r="AU140" s="232" t="s">
        <v>91</v>
      </c>
      <c r="AY140" s="18" t="s">
        <v>141</v>
      </c>
      <c r="BE140" s="233">
        <f>IF(N140="základní",J140,0)</f>
        <v>0</v>
      </c>
      <c r="BF140" s="233">
        <f>IF(N140="snížená",J140,0)</f>
        <v>0</v>
      </c>
      <c r="BG140" s="233">
        <f>IF(N140="zákl. přenesená",J140,0)</f>
        <v>0</v>
      </c>
      <c r="BH140" s="233">
        <f>IF(N140="sníž. přenesená",J140,0)</f>
        <v>0</v>
      </c>
      <c r="BI140" s="233">
        <f>IF(N140="nulová",J140,0)</f>
        <v>0</v>
      </c>
      <c r="BJ140" s="18" t="s">
        <v>89</v>
      </c>
      <c r="BK140" s="233">
        <f>ROUND(I140*H140,2)</f>
        <v>0</v>
      </c>
      <c r="BL140" s="18" t="s">
        <v>554</v>
      </c>
      <c r="BM140" s="232" t="s">
        <v>613</v>
      </c>
    </row>
    <row r="141" s="2" customFormat="1" ht="16.5" customHeight="1">
      <c r="A141" s="39"/>
      <c r="B141" s="40"/>
      <c r="C141" s="220" t="s">
        <v>7</v>
      </c>
      <c r="D141" s="220" t="s">
        <v>144</v>
      </c>
      <c r="E141" s="221" t="s">
        <v>614</v>
      </c>
      <c r="F141" s="222" t="s">
        <v>615</v>
      </c>
      <c r="G141" s="223" t="s">
        <v>147</v>
      </c>
      <c r="H141" s="224">
        <v>1</v>
      </c>
      <c r="I141" s="225"/>
      <c r="J141" s="226">
        <f>ROUND(I141*H141,2)</f>
        <v>0</v>
      </c>
      <c r="K141" s="227"/>
      <c r="L141" s="45"/>
      <c r="M141" s="228" t="s">
        <v>1</v>
      </c>
      <c r="N141" s="229" t="s">
        <v>46</v>
      </c>
      <c r="O141" s="92"/>
      <c r="P141" s="230">
        <f>O141*H141</f>
        <v>0</v>
      </c>
      <c r="Q141" s="230">
        <v>0</v>
      </c>
      <c r="R141" s="230">
        <f>Q141*H141</f>
        <v>0</v>
      </c>
      <c r="S141" s="230">
        <v>0</v>
      </c>
      <c r="T141" s="231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2" t="s">
        <v>554</v>
      </c>
      <c r="AT141" s="232" t="s">
        <v>144</v>
      </c>
      <c r="AU141" s="232" t="s">
        <v>91</v>
      </c>
      <c r="AY141" s="18" t="s">
        <v>141</v>
      </c>
      <c r="BE141" s="233">
        <f>IF(N141="základní",J141,0)</f>
        <v>0</v>
      </c>
      <c r="BF141" s="233">
        <f>IF(N141="snížená",J141,0)</f>
        <v>0</v>
      </c>
      <c r="BG141" s="233">
        <f>IF(N141="zákl. přenesená",J141,0)</f>
        <v>0</v>
      </c>
      <c r="BH141" s="233">
        <f>IF(N141="sníž. přenesená",J141,0)</f>
        <v>0</v>
      </c>
      <c r="BI141" s="233">
        <f>IF(N141="nulová",J141,0)</f>
        <v>0</v>
      </c>
      <c r="BJ141" s="18" t="s">
        <v>89</v>
      </c>
      <c r="BK141" s="233">
        <f>ROUND(I141*H141,2)</f>
        <v>0</v>
      </c>
      <c r="BL141" s="18" t="s">
        <v>554</v>
      </c>
      <c r="BM141" s="232" t="s">
        <v>616</v>
      </c>
    </row>
    <row r="142" s="2" customFormat="1" ht="21.75" customHeight="1">
      <c r="A142" s="39"/>
      <c r="B142" s="40"/>
      <c r="C142" s="220" t="s">
        <v>274</v>
      </c>
      <c r="D142" s="220" t="s">
        <v>144</v>
      </c>
      <c r="E142" s="221" t="s">
        <v>617</v>
      </c>
      <c r="F142" s="222" t="s">
        <v>618</v>
      </c>
      <c r="G142" s="223" t="s">
        <v>147</v>
      </c>
      <c r="H142" s="224">
        <v>2</v>
      </c>
      <c r="I142" s="225"/>
      <c r="J142" s="226">
        <f>ROUND(I142*H142,2)</f>
        <v>0</v>
      </c>
      <c r="K142" s="227"/>
      <c r="L142" s="45"/>
      <c r="M142" s="228" t="s">
        <v>1</v>
      </c>
      <c r="N142" s="229" t="s">
        <v>46</v>
      </c>
      <c r="O142" s="92"/>
      <c r="P142" s="230">
        <f>O142*H142</f>
        <v>0</v>
      </c>
      <c r="Q142" s="230">
        <v>0</v>
      </c>
      <c r="R142" s="230">
        <f>Q142*H142</f>
        <v>0</v>
      </c>
      <c r="S142" s="230">
        <v>0</v>
      </c>
      <c r="T142" s="231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2" t="s">
        <v>554</v>
      </c>
      <c r="AT142" s="232" t="s">
        <v>144</v>
      </c>
      <c r="AU142" s="232" t="s">
        <v>91</v>
      </c>
      <c r="AY142" s="18" t="s">
        <v>141</v>
      </c>
      <c r="BE142" s="233">
        <f>IF(N142="základní",J142,0)</f>
        <v>0</v>
      </c>
      <c r="BF142" s="233">
        <f>IF(N142="snížená",J142,0)</f>
        <v>0</v>
      </c>
      <c r="BG142" s="233">
        <f>IF(N142="zákl. přenesená",J142,0)</f>
        <v>0</v>
      </c>
      <c r="BH142" s="233">
        <f>IF(N142="sníž. přenesená",J142,0)</f>
        <v>0</v>
      </c>
      <c r="BI142" s="233">
        <f>IF(N142="nulová",J142,0)</f>
        <v>0</v>
      </c>
      <c r="BJ142" s="18" t="s">
        <v>89</v>
      </c>
      <c r="BK142" s="233">
        <f>ROUND(I142*H142,2)</f>
        <v>0</v>
      </c>
      <c r="BL142" s="18" t="s">
        <v>554</v>
      </c>
      <c r="BM142" s="232" t="s">
        <v>619</v>
      </c>
    </row>
    <row r="143" s="2" customFormat="1" ht="16.5" customHeight="1">
      <c r="A143" s="39"/>
      <c r="B143" s="40"/>
      <c r="C143" s="220" t="s">
        <v>278</v>
      </c>
      <c r="D143" s="220" t="s">
        <v>144</v>
      </c>
      <c r="E143" s="221" t="s">
        <v>620</v>
      </c>
      <c r="F143" s="222" t="s">
        <v>621</v>
      </c>
      <c r="G143" s="223" t="s">
        <v>147</v>
      </c>
      <c r="H143" s="224">
        <v>2</v>
      </c>
      <c r="I143" s="225"/>
      <c r="J143" s="226">
        <f>ROUND(I143*H143,2)</f>
        <v>0</v>
      </c>
      <c r="K143" s="227"/>
      <c r="L143" s="45"/>
      <c r="M143" s="228" t="s">
        <v>1</v>
      </c>
      <c r="N143" s="229" t="s">
        <v>46</v>
      </c>
      <c r="O143" s="92"/>
      <c r="P143" s="230">
        <f>O143*H143</f>
        <v>0</v>
      </c>
      <c r="Q143" s="230">
        <v>0</v>
      </c>
      <c r="R143" s="230">
        <f>Q143*H143</f>
        <v>0</v>
      </c>
      <c r="S143" s="230">
        <v>0</v>
      </c>
      <c r="T143" s="231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2" t="s">
        <v>554</v>
      </c>
      <c r="AT143" s="232" t="s">
        <v>144</v>
      </c>
      <c r="AU143" s="232" t="s">
        <v>91</v>
      </c>
      <c r="AY143" s="18" t="s">
        <v>141</v>
      </c>
      <c r="BE143" s="233">
        <f>IF(N143="základní",J143,0)</f>
        <v>0</v>
      </c>
      <c r="BF143" s="233">
        <f>IF(N143="snížená",J143,0)</f>
        <v>0</v>
      </c>
      <c r="BG143" s="233">
        <f>IF(N143="zákl. přenesená",J143,0)</f>
        <v>0</v>
      </c>
      <c r="BH143" s="233">
        <f>IF(N143="sníž. přenesená",J143,0)</f>
        <v>0</v>
      </c>
      <c r="BI143" s="233">
        <f>IF(N143="nulová",J143,0)</f>
        <v>0</v>
      </c>
      <c r="BJ143" s="18" t="s">
        <v>89</v>
      </c>
      <c r="BK143" s="233">
        <f>ROUND(I143*H143,2)</f>
        <v>0</v>
      </c>
      <c r="BL143" s="18" t="s">
        <v>554</v>
      </c>
      <c r="BM143" s="232" t="s">
        <v>622</v>
      </c>
    </row>
    <row r="144" s="2" customFormat="1" ht="21.75" customHeight="1">
      <c r="A144" s="39"/>
      <c r="B144" s="40"/>
      <c r="C144" s="220" t="s">
        <v>282</v>
      </c>
      <c r="D144" s="220" t="s">
        <v>144</v>
      </c>
      <c r="E144" s="221" t="s">
        <v>623</v>
      </c>
      <c r="F144" s="222" t="s">
        <v>624</v>
      </c>
      <c r="G144" s="223" t="s">
        <v>147</v>
      </c>
      <c r="H144" s="224">
        <v>2</v>
      </c>
      <c r="I144" s="225"/>
      <c r="J144" s="226">
        <f>ROUND(I144*H144,2)</f>
        <v>0</v>
      </c>
      <c r="K144" s="227"/>
      <c r="L144" s="45"/>
      <c r="M144" s="228" t="s">
        <v>1</v>
      </c>
      <c r="N144" s="229" t="s">
        <v>46</v>
      </c>
      <c r="O144" s="92"/>
      <c r="P144" s="230">
        <f>O144*H144</f>
        <v>0</v>
      </c>
      <c r="Q144" s="230">
        <v>0</v>
      </c>
      <c r="R144" s="230">
        <f>Q144*H144</f>
        <v>0</v>
      </c>
      <c r="S144" s="230">
        <v>0</v>
      </c>
      <c r="T144" s="231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2" t="s">
        <v>554</v>
      </c>
      <c r="AT144" s="232" t="s">
        <v>144</v>
      </c>
      <c r="AU144" s="232" t="s">
        <v>91</v>
      </c>
      <c r="AY144" s="18" t="s">
        <v>141</v>
      </c>
      <c r="BE144" s="233">
        <f>IF(N144="základní",J144,0)</f>
        <v>0</v>
      </c>
      <c r="BF144" s="233">
        <f>IF(N144="snížená",J144,0)</f>
        <v>0</v>
      </c>
      <c r="BG144" s="233">
        <f>IF(N144="zákl. přenesená",J144,0)</f>
        <v>0</v>
      </c>
      <c r="BH144" s="233">
        <f>IF(N144="sníž. přenesená",J144,0)</f>
        <v>0</v>
      </c>
      <c r="BI144" s="233">
        <f>IF(N144="nulová",J144,0)</f>
        <v>0</v>
      </c>
      <c r="BJ144" s="18" t="s">
        <v>89</v>
      </c>
      <c r="BK144" s="233">
        <f>ROUND(I144*H144,2)</f>
        <v>0</v>
      </c>
      <c r="BL144" s="18" t="s">
        <v>554</v>
      </c>
      <c r="BM144" s="232" t="s">
        <v>625</v>
      </c>
    </row>
    <row r="145" s="2" customFormat="1" ht="24.15" customHeight="1">
      <c r="A145" s="39"/>
      <c r="B145" s="40"/>
      <c r="C145" s="220" t="s">
        <v>286</v>
      </c>
      <c r="D145" s="220" t="s">
        <v>144</v>
      </c>
      <c r="E145" s="221" t="s">
        <v>626</v>
      </c>
      <c r="F145" s="222" t="s">
        <v>627</v>
      </c>
      <c r="G145" s="223" t="s">
        <v>147</v>
      </c>
      <c r="H145" s="224">
        <v>1</v>
      </c>
      <c r="I145" s="225"/>
      <c r="J145" s="226">
        <f>ROUND(I145*H145,2)</f>
        <v>0</v>
      </c>
      <c r="K145" s="227"/>
      <c r="L145" s="45"/>
      <c r="M145" s="228" t="s">
        <v>1</v>
      </c>
      <c r="N145" s="229" t="s">
        <v>46</v>
      </c>
      <c r="O145" s="92"/>
      <c r="P145" s="230">
        <f>O145*H145</f>
        <v>0</v>
      </c>
      <c r="Q145" s="230">
        <v>0</v>
      </c>
      <c r="R145" s="230">
        <f>Q145*H145</f>
        <v>0</v>
      </c>
      <c r="S145" s="230">
        <v>0</v>
      </c>
      <c r="T145" s="231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2" t="s">
        <v>554</v>
      </c>
      <c r="AT145" s="232" t="s">
        <v>144</v>
      </c>
      <c r="AU145" s="232" t="s">
        <v>91</v>
      </c>
      <c r="AY145" s="18" t="s">
        <v>141</v>
      </c>
      <c r="BE145" s="233">
        <f>IF(N145="základní",J145,0)</f>
        <v>0</v>
      </c>
      <c r="BF145" s="233">
        <f>IF(N145="snížená",J145,0)</f>
        <v>0</v>
      </c>
      <c r="BG145" s="233">
        <f>IF(N145="zákl. přenesená",J145,0)</f>
        <v>0</v>
      </c>
      <c r="BH145" s="233">
        <f>IF(N145="sníž. přenesená",J145,0)</f>
        <v>0</v>
      </c>
      <c r="BI145" s="233">
        <f>IF(N145="nulová",J145,0)</f>
        <v>0</v>
      </c>
      <c r="BJ145" s="18" t="s">
        <v>89</v>
      </c>
      <c r="BK145" s="233">
        <f>ROUND(I145*H145,2)</f>
        <v>0</v>
      </c>
      <c r="BL145" s="18" t="s">
        <v>554</v>
      </c>
      <c r="BM145" s="232" t="s">
        <v>628</v>
      </c>
    </row>
    <row r="146" s="2" customFormat="1" ht="21.75" customHeight="1">
      <c r="A146" s="39"/>
      <c r="B146" s="40"/>
      <c r="C146" s="220" t="s">
        <v>290</v>
      </c>
      <c r="D146" s="220" t="s">
        <v>144</v>
      </c>
      <c r="E146" s="221" t="s">
        <v>629</v>
      </c>
      <c r="F146" s="222" t="s">
        <v>630</v>
      </c>
      <c r="G146" s="223" t="s">
        <v>147</v>
      </c>
      <c r="H146" s="224">
        <v>1</v>
      </c>
      <c r="I146" s="225"/>
      <c r="J146" s="226">
        <f>ROUND(I146*H146,2)</f>
        <v>0</v>
      </c>
      <c r="K146" s="227"/>
      <c r="L146" s="45"/>
      <c r="M146" s="228" t="s">
        <v>1</v>
      </c>
      <c r="N146" s="229" t="s">
        <v>46</v>
      </c>
      <c r="O146" s="92"/>
      <c r="P146" s="230">
        <f>O146*H146</f>
        <v>0</v>
      </c>
      <c r="Q146" s="230">
        <v>0</v>
      </c>
      <c r="R146" s="230">
        <f>Q146*H146</f>
        <v>0</v>
      </c>
      <c r="S146" s="230">
        <v>0</v>
      </c>
      <c r="T146" s="231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2" t="s">
        <v>554</v>
      </c>
      <c r="AT146" s="232" t="s">
        <v>144</v>
      </c>
      <c r="AU146" s="232" t="s">
        <v>91</v>
      </c>
      <c r="AY146" s="18" t="s">
        <v>141</v>
      </c>
      <c r="BE146" s="233">
        <f>IF(N146="základní",J146,0)</f>
        <v>0</v>
      </c>
      <c r="BF146" s="233">
        <f>IF(N146="snížená",J146,0)</f>
        <v>0</v>
      </c>
      <c r="BG146" s="233">
        <f>IF(N146="zákl. přenesená",J146,0)</f>
        <v>0</v>
      </c>
      <c r="BH146" s="233">
        <f>IF(N146="sníž. přenesená",J146,0)</f>
        <v>0</v>
      </c>
      <c r="BI146" s="233">
        <f>IF(N146="nulová",J146,0)</f>
        <v>0</v>
      </c>
      <c r="BJ146" s="18" t="s">
        <v>89</v>
      </c>
      <c r="BK146" s="233">
        <f>ROUND(I146*H146,2)</f>
        <v>0</v>
      </c>
      <c r="BL146" s="18" t="s">
        <v>554</v>
      </c>
      <c r="BM146" s="232" t="s">
        <v>631</v>
      </c>
    </row>
    <row r="147" s="2" customFormat="1" ht="37.8" customHeight="1">
      <c r="A147" s="39"/>
      <c r="B147" s="40"/>
      <c r="C147" s="220" t="s">
        <v>294</v>
      </c>
      <c r="D147" s="220" t="s">
        <v>144</v>
      </c>
      <c r="E147" s="221" t="s">
        <v>632</v>
      </c>
      <c r="F147" s="222" t="s">
        <v>633</v>
      </c>
      <c r="G147" s="223" t="s">
        <v>147</v>
      </c>
      <c r="H147" s="224">
        <v>1</v>
      </c>
      <c r="I147" s="225"/>
      <c r="J147" s="226">
        <f>ROUND(I147*H147,2)</f>
        <v>0</v>
      </c>
      <c r="K147" s="227"/>
      <c r="L147" s="45"/>
      <c r="M147" s="228" t="s">
        <v>1</v>
      </c>
      <c r="N147" s="229" t="s">
        <v>46</v>
      </c>
      <c r="O147" s="92"/>
      <c r="P147" s="230">
        <f>O147*H147</f>
        <v>0</v>
      </c>
      <c r="Q147" s="230">
        <v>0</v>
      </c>
      <c r="R147" s="230">
        <f>Q147*H147</f>
        <v>0</v>
      </c>
      <c r="S147" s="230">
        <v>0</v>
      </c>
      <c r="T147" s="231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32" t="s">
        <v>554</v>
      </c>
      <c r="AT147" s="232" t="s">
        <v>144</v>
      </c>
      <c r="AU147" s="232" t="s">
        <v>91</v>
      </c>
      <c r="AY147" s="18" t="s">
        <v>141</v>
      </c>
      <c r="BE147" s="233">
        <f>IF(N147="základní",J147,0)</f>
        <v>0</v>
      </c>
      <c r="BF147" s="233">
        <f>IF(N147="snížená",J147,0)</f>
        <v>0</v>
      </c>
      <c r="BG147" s="233">
        <f>IF(N147="zákl. přenesená",J147,0)</f>
        <v>0</v>
      </c>
      <c r="BH147" s="233">
        <f>IF(N147="sníž. přenesená",J147,0)</f>
        <v>0</v>
      </c>
      <c r="BI147" s="233">
        <f>IF(N147="nulová",J147,0)</f>
        <v>0</v>
      </c>
      <c r="BJ147" s="18" t="s">
        <v>89</v>
      </c>
      <c r="BK147" s="233">
        <f>ROUND(I147*H147,2)</f>
        <v>0</v>
      </c>
      <c r="BL147" s="18" t="s">
        <v>554</v>
      </c>
      <c r="BM147" s="232" t="s">
        <v>634</v>
      </c>
    </row>
    <row r="148" s="2" customFormat="1" ht="16.5" customHeight="1">
      <c r="A148" s="39"/>
      <c r="B148" s="40"/>
      <c r="C148" s="220" t="s">
        <v>298</v>
      </c>
      <c r="D148" s="220" t="s">
        <v>144</v>
      </c>
      <c r="E148" s="221" t="s">
        <v>635</v>
      </c>
      <c r="F148" s="222" t="s">
        <v>636</v>
      </c>
      <c r="G148" s="223" t="s">
        <v>147</v>
      </c>
      <c r="H148" s="224">
        <v>2</v>
      </c>
      <c r="I148" s="225"/>
      <c r="J148" s="226">
        <f>ROUND(I148*H148,2)</f>
        <v>0</v>
      </c>
      <c r="K148" s="227"/>
      <c r="L148" s="45"/>
      <c r="M148" s="228" t="s">
        <v>1</v>
      </c>
      <c r="N148" s="229" t="s">
        <v>46</v>
      </c>
      <c r="O148" s="92"/>
      <c r="P148" s="230">
        <f>O148*H148</f>
        <v>0</v>
      </c>
      <c r="Q148" s="230">
        <v>0</v>
      </c>
      <c r="R148" s="230">
        <f>Q148*H148</f>
        <v>0</v>
      </c>
      <c r="S148" s="230">
        <v>0</v>
      </c>
      <c r="T148" s="231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2" t="s">
        <v>554</v>
      </c>
      <c r="AT148" s="232" t="s">
        <v>144</v>
      </c>
      <c r="AU148" s="232" t="s">
        <v>91</v>
      </c>
      <c r="AY148" s="18" t="s">
        <v>141</v>
      </c>
      <c r="BE148" s="233">
        <f>IF(N148="základní",J148,0)</f>
        <v>0</v>
      </c>
      <c r="BF148" s="233">
        <f>IF(N148="snížená",J148,0)</f>
        <v>0</v>
      </c>
      <c r="BG148" s="233">
        <f>IF(N148="zákl. přenesená",J148,0)</f>
        <v>0</v>
      </c>
      <c r="BH148" s="233">
        <f>IF(N148="sníž. přenesená",J148,0)</f>
        <v>0</v>
      </c>
      <c r="BI148" s="233">
        <f>IF(N148="nulová",J148,0)</f>
        <v>0</v>
      </c>
      <c r="BJ148" s="18" t="s">
        <v>89</v>
      </c>
      <c r="BK148" s="233">
        <f>ROUND(I148*H148,2)</f>
        <v>0</v>
      </c>
      <c r="BL148" s="18" t="s">
        <v>554</v>
      </c>
      <c r="BM148" s="232" t="s">
        <v>637</v>
      </c>
    </row>
    <row r="149" s="2" customFormat="1" ht="24.15" customHeight="1">
      <c r="A149" s="39"/>
      <c r="B149" s="40"/>
      <c r="C149" s="220" t="s">
        <v>303</v>
      </c>
      <c r="D149" s="220" t="s">
        <v>144</v>
      </c>
      <c r="E149" s="221" t="s">
        <v>638</v>
      </c>
      <c r="F149" s="222" t="s">
        <v>639</v>
      </c>
      <c r="G149" s="223" t="s">
        <v>147</v>
      </c>
      <c r="H149" s="224">
        <v>1</v>
      </c>
      <c r="I149" s="225"/>
      <c r="J149" s="226">
        <f>ROUND(I149*H149,2)</f>
        <v>0</v>
      </c>
      <c r="K149" s="227"/>
      <c r="L149" s="45"/>
      <c r="M149" s="228" t="s">
        <v>1</v>
      </c>
      <c r="N149" s="229" t="s">
        <v>46</v>
      </c>
      <c r="O149" s="92"/>
      <c r="P149" s="230">
        <f>O149*H149</f>
        <v>0</v>
      </c>
      <c r="Q149" s="230">
        <v>0</v>
      </c>
      <c r="R149" s="230">
        <f>Q149*H149</f>
        <v>0</v>
      </c>
      <c r="S149" s="230">
        <v>0</v>
      </c>
      <c r="T149" s="231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2" t="s">
        <v>554</v>
      </c>
      <c r="AT149" s="232" t="s">
        <v>144</v>
      </c>
      <c r="AU149" s="232" t="s">
        <v>91</v>
      </c>
      <c r="AY149" s="18" t="s">
        <v>141</v>
      </c>
      <c r="BE149" s="233">
        <f>IF(N149="základní",J149,0)</f>
        <v>0</v>
      </c>
      <c r="BF149" s="233">
        <f>IF(N149="snížená",J149,0)</f>
        <v>0</v>
      </c>
      <c r="BG149" s="233">
        <f>IF(N149="zákl. přenesená",J149,0)</f>
        <v>0</v>
      </c>
      <c r="BH149" s="233">
        <f>IF(N149="sníž. přenesená",J149,0)</f>
        <v>0</v>
      </c>
      <c r="BI149" s="233">
        <f>IF(N149="nulová",J149,0)</f>
        <v>0</v>
      </c>
      <c r="BJ149" s="18" t="s">
        <v>89</v>
      </c>
      <c r="BK149" s="233">
        <f>ROUND(I149*H149,2)</f>
        <v>0</v>
      </c>
      <c r="BL149" s="18" t="s">
        <v>554</v>
      </c>
      <c r="BM149" s="232" t="s">
        <v>640</v>
      </c>
    </row>
    <row r="150" s="2" customFormat="1" ht="16.5" customHeight="1">
      <c r="A150" s="39"/>
      <c r="B150" s="40"/>
      <c r="C150" s="220" t="s">
        <v>307</v>
      </c>
      <c r="D150" s="220" t="s">
        <v>144</v>
      </c>
      <c r="E150" s="221" t="s">
        <v>641</v>
      </c>
      <c r="F150" s="222" t="s">
        <v>642</v>
      </c>
      <c r="G150" s="223" t="s">
        <v>147</v>
      </c>
      <c r="H150" s="224">
        <v>3</v>
      </c>
      <c r="I150" s="225"/>
      <c r="J150" s="226">
        <f>ROUND(I150*H150,2)</f>
        <v>0</v>
      </c>
      <c r="K150" s="227"/>
      <c r="L150" s="45"/>
      <c r="M150" s="228" t="s">
        <v>1</v>
      </c>
      <c r="N150" s="229" t="s">
        <v>46</v>
      </c>
      <c r="O150" s="92"/>
      <c r="P150" s="230">
        <f>O150*H150</f>
        <v>0</v>
      </c>
      <c r="Q150" s="230">
        <v>0</v>
      </c>
      <c r="R150" s="230">
        <f>Q150*H150</f>
        <v>0</v>
      </c>
      <c r="S150" s="230">
        <v>0</v>
      </c>
      <c r="T150" s="231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2" t="s">
        <v>554</v>
      </c>
      <c r="AT150" s="232" t="s">
        <v>144</v>
      </c>
      <c r="AU150" s="232" t="s">
        <v>91</v>
      </c>
      <c r="AY150" s="18" t="s">
        <v>141</v>
      </c>
      <c r="BE150" s="233">
        <f>IF(N150="základní",J150,0)</f>
        <v>0</v>
      </c>
      <c r="BF150" s="233">
        <f>IF(N150="snížená",J150,0)</f>
        <v>0</v>
      </c>
      <c r="BG150" s="233">
        <f>IF(N150="zákl. přenesená",J150,0)</f>
        <v>0</v>
      </c>
      <c r="BH150" s="233">
        <f>IF(N150="sníž. přenesená",J150,0)</f>
        <v>0</v>
      </c>
      <c r="BI150" s="233">
        <f>IF(N150="nulová",J150,0)</f>
        <v>0</v>
      </c>
      <c r="BJ150" s="18" t="s">
        <v>89</v>
      </c>
      <c r="BK150" s="233">
        <f>ROUND(I150*H150,2)</f>
        <v>0</v>
      </c>
      <c r="BL150" s="18" t="s">
        <v>554</v>
      </c>
      <c r="BM150" s="232" t="s">
        <v>643</v>
      </c>
    </row>
    <row r="151" s="2" customFormat="1" ht="16.5" customHeight="1">
      <c r="A151" s="39"/>
      <c r="B151" s="40"/>
      <c r="C151" s="220" t="s">
        <v>311</v>
      </c>
      <c r="D151" s="220" t="s">
        <v>144</v>
      </c>
      <c r="E151" s="221" t="s">
        <v>644</v>
      </c>
      <c r="F151" s="222" t="s">
        <v>645</v>
      </c>
      <c r="G151" s="223" t="s">
        <v>147</v>
      </c>
      <c r="H151" s="224">
        <v>2</v>
      </c>
      <c r="I151" s="225"/>
      <c r="J151" s="226">
        <f>ROUND(I151*H151,2)</f>
        <v>0</v>
      </c>
      <c r="K151" s="227"/>
      <c r="L151" s="45"/>
      <c r="M151" s="228" t="s">
        <v>1</v>
      </c>
      <c r="N151" s="229" t="s">
        <v>46</v>
      </c>
      <c r="O151" s="92"/>
      <c r="P151" s="230">
        <f>O151*H151</f>
        <v>0</v>
      </c>
      <c r="Q151" s="230">
        <v>0</v>
      </c>
      <c r="R151" s="230">
        <f>Q151*H151</f>
        <v>0</v>
      </c>
      <c r="S151" s="230">
        <v>0</v>
      </c>
      <c r="T151" s="231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2" t="s">
        <v>554</v>
      </c>
      <c r="AT151" s="232" t="s">
        <v>144</v>
      </c>
      <c r="AU151" s="232" t="s">
        <v>91</v>
      </c>
      <c r="AY151" s="18" t="s">
        <v>141</v>
      </c>
      <c r="BE151" s="233">
        <f>IF(N151="základní",J151,0)</f>
        <v>0</v>
      </c>
      <c r="BF151" s="233">
        <f>IF(N151="snížená",J151,0)</f>
        <v>0</v>
      </c>
      <c r="BG151" s="233">
        <f>IF(N151="zákl. přenesená",J151,0)</f>
        <v>0</v>
      </c>
      <c r="BH151" s="233">
        <f>IF(N151="sníž. přenesená",J151,0)</f>
        <v>0</v>
      </c>
      <c r="BI151" s="233">
        <f>IF(N151="nulová",J151,0)</f>
        <v>0</v>
      </c>
      <c r="BJ151" s="18" t="s">
        <v>89</v>
      </c>
      <c r="BK151" s="233">
        <f>ROUND(I151*H151,2)</f>
        <v>0</v>
      </c>
      <c r="BL151" s="18" t="s">
        <v>554</v>
      </c>
      <c r="BM151" s="232" t="s">
        <v>646</v>
      </c>
    </row>
    <row r="152" s="2" customFormat="1" ht="16.5" customHeight="1">
      <c r="A152" s="39"/>
      <c r="B152" s="40"/>
      <c r="C152" s="220" t="s">
        <v>316</v>
      </c>
      <c r="D152" s="220" t="s">
        <v>144</v>
      </c>
      <c r="E152" s="221" t="s">
        <v>647</v>
      </c>
      <c r="F152" s="222" t="s">
        <v>648</v>
      </c>
      <c r="G152" s="223" t="s">
        <v>147</v>
      </c>
      <c r="H152" s="224">
        <v>1</v>
      </c>
      <c r="I152" s="225"/>
      <c r="J152" s="226">
        <f>ROUND(I152*H152,2)</f>
        <v>0</v>
      </c>
      <c r="K152" s="227"/>
      <c r="L152" s="45"/>
      <c r="M152" s="228" t="s">
        <v>1</v>
      </c>
      <c r="N152" s="229" t="s">
        <v>46</v>
      </c>
      <c r="O152" s="92"/>
      <c r="P152" s="230">
        <f>O152*H152</f>
        <v>0</v>
      </c>
      <c r="Q152" s="230">
        <v>0</v>
      </c>
      <c r="R152" s="230">
        <f>Q152*H152</f>
        <v>0</v>
      </c>
      <c r="S152" s="230">
        <v>0</v>
      </c>
      <c r="T152" s="231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2" t="s">
        <v>554</v>
      </c>
      <c r="AT152" s="232" t="s">
        <v>144</v>
      </c>
      <c r="AU152" s="232" t="s">
        <v>91</v>
      </c>
      <c r="AY152" s="18" t="s">
        <v>141</v>
      </c>
      <c r="BE152" s="233">
        <f>IF(N152="základní",J152,0)</f>
        <v>0</v>
      </c>
      <c r="BF152" s="233">
        <f>IF(N152="snížená",J152,0)</f>
        <v>0</v>
      </c>
      <c r="BG152" s="233">
        <f>IF(N152="zákl. přenesená",J152,0)</f>
        <v>0</v>
      </c>
      <c r="BH152" s="233">
        <f>IF(N152="sníž. přenesená",J152,0)</f>
        <v>0</v>
      </c>
      <c r="BI152" s="233">
        <f>IF(N152="nulová",J152,0)</f>
        <v>0</v>
      </c>
      <c r="BJ152" s="18" t="s">
        <v>89</v>
      </c>
      <c r="BK152" s="233">
        <f>ROUND(I152*H152,2)</f>
        <v>0</v>
      </c>
      <c r="BL152" s="18" t="s">
        <v>554</v>
      </c>
      <c r="BM152" s="232" t="s">
        <v>649</v>
      </c>
    </row>
    <row r="153" s="2" customFormat="1" ht="16.5" customHeight="1">
      <c r="A153" s="39"/>
      <c r="B153" s="40"/>
      <c r="C153" s="220" t="s">
        <v>320</v>
      </c>
      <c r="D153" s="220" t="s">
        <v>144</v>
      </c>
      <c r="E153" s="221" t="s">
        <v>650</v>
      </c>
      <c r="F153" s="222" t="s">
        <v>651</v>
      </c>
      <c r="G153" s="223" t="s">
        <v>147</v>
      </c>
      <c r="H153" s="224">
        <v>1</v>
      </c>
      <c r="I153" s="225"/>
      <c r="J153" s="226">
        <f>ROUND(I153*H153,2)</f>
        <v>0</v>
      </c>
      <c r="K153" s="227"/>
      <c r="L153" s="45"/>
      <c r="M153" s="228" t="s">
        <v>1</v>
      </c>
      <c r="N153" s="229" t="s">
        <v>46</v>
      </c>
      <c r="O153" s="92"/>
      <c r="P153" s="230">
        <f>O153*H153</f>
        <v>0</v>
      </c>
      <c r="Q153" s="230">
        <v>0</v>
      </c>
      <c r="R153" s="230">
        <f>Q153*H153</f>
        <v>0</v>
      </c>
      <c r="S153" s="230">
        <v>0</v>
      </c>
      <c r="T153" s="231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2" t="s">
        <v>554</v>
      </c>
      <c r="AT153" s="232" t="s">
        <v>144</v>
      </c>
      <c r="AU153" s="232" t="s">
        <v>91</v>
      </c>
      <c r="AY153" s="18" t="s">
        <v>141</v>
      </c>
      <c r="BE153" s="233">
        <f>IF(N153="základní",J153,0)</f>
        <v>0</v>
      </c>
      <c r="BF153" s="233">
        <f>IF(N153="snížená",J153,0)</f>
        <v>0</v>
      </c>
      <c r="BG153" s="233">
        <f>IF(N153="zákl. přenesená",J153,0)</f>
        <v>0</v>
      </c>
      <c r="BH153" s="233">
        <f>IF(N153="sníž. přenesená",J153,0)</f>
        <v>0</v>
      </c>
      <c r="BI153" s="233">
        <f>IF(N153="nulová",J153,0)</f>
        <v>0</v>
      </c>
      <c r="BJ153" s="18" t="s">
        <v>89</v>
      </c>
      <c r="BK153" s="233">
        <f>ROUND(I153*H153,2)</f>
        <v>0</v>
      </c>
      <c r="BL153" s="18" t="s">
        <v>554</v>
      </c>
      <c r="BM153" s="232" t="s">
        <v>652</v>
      </c>
    </row>
    <row r="154" s="2" customFormat="1" ht="33" customHeight="1">
      <c r="A154" s="39"/>
      <c r="B154" s="40"/>
      <c r="C154" s="220" t="s">
        <v>324</v>
      </c>
      <c r="D154" s="220" t="s">
        <v>144</v>
      </c>
      <c r="E154" s="221" t="s">
        <v>653</v>
      </c>
      <c r="F154" s="222" t="s">
        <v>654</v>
      </c>
      <c r="G154" s="223" t="s">
        <v>147</v>
      </c>
      <c r="H154" s="224">
        <v>2</v>
      </c>
      <c r="I154" s="225"/>
      <c r="J154" s="226">
        <f>ROUND(I154*H154,2)</f>
        <v>0</v>
      </c>
      <c r="K154" s="227"/>
      <c r="L154" s="45"/>
      <c r="M154" s="228" t="s">
        <v>1</v>
      </c>
      <c r="N154" s="229" t="s">
        <v>46</v>
      </c>
      <c r="O154" s="92"/>
      <c r="P154" s="230">
        <f>O154*H154</f>
        <v>0</v>
      </c>
      <c r="Q154" s="230">
        <v>0</v>
      </c>
      <c r="R154" s="230">
        <f>Q154*H154</f>
        <v>0</v>
      </c>
      <c r="S154" s="230">
        <v>0</v>
      </c>
      <c r="T154" s="231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2" t="s">
        <v>554</v>
      </c>
      <c r="AT154" s="232" t="s">
        <v>144</v>
      </c>
      <c r="AU154" s="232" t="s">
        <v>91</v>
      </c>
      <c r="AY154" s="18" t="s">
        <v>141</v>
      </c>
      <c r="BE154" s="233">
        <f>IF(N154="základní",J154,0)</f>
        <v>0</v>
      </c>
      <c r="BF154" s="233">
        <f>IF(N154="snížená",J154,0)</f>
        <v>0</v>
      </c>
      <c r="BG154" s="233">
        <f>IF(N154="zákl. přenesená",J154,0)</f>
        <v>0</v>
      </c>
      <c r="BH154" s="233">
        <f>IF(N154="sníž. přenesená",J154,0)</f>
        <v>0</v>
      </c>
      <c r="BI154" s="233">
        <f>IF(N154="nulová",J154,0)</f>
        <v>0</v>
      </c>
      <c r="BJ154" s="18" t="s">
        <v>89</v>
      </c>
      <c r="BK154" s="233">
        <f>ROUND(I154*H154,2)</f>
        <v>0</v>
      </c>
      <c r="BL154" s="18" t="s">
        <v>554</v>
      </c>
      <c r="BM154" s="232" t="s">
        <v>655</v>
      </c>
    </row>
    <row r="155" s="2" customFormat="1" ht="33" customHeight="1">
      <c r="A155" s="39"/>
      <c r="B155" s="40"/>
      <c r="C155" s="220" t="s">
        <v>328</v>
      </c>
      <c r="D155" s="220" t="s">
        <v>144</v>
      </c>
      <c r="E155" s="221" t="s">
        <v>656</v>
      </c>
      <c r="F155" s="222" t="s">
        <v>657</v>
      </c>
      <c r="G155" s="223" t="s">
        <v>147</v>
      </c>
      <c r="H155" s="224">
        <v>2</v>
      </c>
      <c r="I155" s="225"/>
      <c r="J155" s="226">
        <f>ROUND(I155*H155,2)</f>
        <v>0</v>
      </c>
      <c r="K155" s="227"/>
      <c r="L155" s="45"/>
      <c r="M155" s="228" t="s">
        <v>1</v>
      </c>
      <c r="N155" s="229" t="s">
        <v>46</v>
      </c>
      <c r="O155" s="92"/>
      <c r="P155" s="230">
        <f>O155*H155</f>
        <v>0</v>
      </c>
      <c r="Q155" s="230">
        <v>0</v>
      </c>
      <c r="R155" s="230">
        <f>Q155*H155</f>
        <v>0</v>
      </c>
      <c r="S155" s="230">
        <v>0</v>
      </c>
      <c r="T155" s="231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2" t="s">
        <v>554</v>
      </c>
      <c r="AT155" s="232" t="s">
        <v>144</v>
      </c>
      <c r="AU155" s="232" t="s">
        <v>91</v>
      </c>
      <c r="AY155" s="18" t="s">
        <v>141</v>
      </c>
      <c r="BE155" s="233">
        <f>IF(N155="základní",J155,0)</f>
        <v>0</v>
      </c>
      <c r="BF155" s="233">
        <f>IF(N155="snížená",J155,0)</f>
        <v>0</v>
      </c>
      <c r="BG155" s="233">
        <f>IF(N155="zákl. přenesená",J155,0)</f>
        <v>0</v>
      </c>
      <c r="BH155" s="233">
        <f>IF(N155="sníž. přenesená",J155,0)</f>
        <v>0</v>
      </c>
      <c r="BI155" s="233">
        <f>IF(N155="nulová",J155,0)</f>
        <v>0</v>
      </c>
      <c r="BJ155" s="18" t="s">
        <v>89</v>
      </c>
      <c r="BK155" s="233">
        <f>ROUND(I155*H155,2)</f>
        <v>0</v>
      </c>
      <c r="BL155" s="18" t="s">
        <v>554</v>
      </c>
      <c r="BM155" s="232" t="s">
        <v>658</v>
      </c>
    </row>
    <row r="156" s="2" customFormat="1" ht="33" customHeight="1">
      <c r="A156" s="39"/>
      <c r="B156" s="40"/>
      <c r="C156" s="220" t="s">
        <v>334</v>
      </c>
      <c r="D156" s="220" t="s">
        <v>144</v>
      </c>
      <c r="E156" s="221" t="s">
        <v>659</v>
      </c>
      <c r="F156" s="222" t="s">
        <v>660</v>
      </c>
      <c r="G156" s="223" t="s">
        <v>147</v>
      </c>
      <c r="H156" s="224">
        <v>1</v>
      </c>
      <c r="I156" s="225"/>
      <c r="J156" s="226">
        <f>ROUND(I156*H156,2)</f>
        <v>0</v>
      </c>
      <c r="K156" s="227"/>
      <c r="L156" s="45"/>
      <c r="M156" s="228" t="s">
        <v>1</v>
      </c>
      <c r="N156" s="229" t="s">
        <v>46</v>
      </c>
      <c r="O156" s="92"/>
      <c r="P156" s="230">
        <f>O156*H156</f>
        <v>0</v>
      </c>
      <c r="Q156" s="230">
        <v>0</v>
      </c>
      <c r="R156" s="230">
        <f>Q156*H156</f>
        <v>0</v>
      </c>
      <c r="S156" s="230">
        <v>0</v>
      </c>
      <c r="T156" s="231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2" t="s">
        <v>554</v>
      </c>
      <c r="AT156" s="232" t="s">
        <v>144</v>
      </c>
      <c r="AU156" s="232" t="s">
        <v>91</v>
      </c>
      <c r="AY156" s="18" t="s">
        <v>141</v>
      </c>
      <c r="BE156" s="233">
        <f>IF(N156="základní",J156,0)</f>
        <v>0</v>
      </c>
      <c r="BF156" s="233">
        <f>IF(N156="snížená",J156,0)</f>
        <v>0</v>
      </c>
      <c r="BG156" s="233">
        <f>IF(N156="zákl. přenesená",J156,0)</f>
        <v>0</v>
      </c>
      <c r="BH156" s="233">
        <f>IF(N156="sníž. přenesená",J156,0)</f>
        <v>0</v>
      </c>
      <c r="BI156" s="233">
        <f>IF(N156="nulová",J156,0)</f>
        <v>0</v>
      </c>
      <c r="BJ156" s="18" t="s">
        <v>89</v>
      </c>
      <c r="BK156" s="233">
        <f>ROUND(I156*H156,2)</f>
        <v>0</v>
      </c>
      <c r="BL156" s="18" t="s">
        <v>554</v>
      </c>
      <c r="BM156" s="232" t="s">
        <v>661</v>
      </c>
    </row>
    <row r="157" s="2" customFormat="1" ht="24.15" customHeight="1">
      <c r="A157" s="39"/>
      <c r="B157" s="40"/>
      <c r="C157" s="220" t="s">
        <v>342</v>
      </c>
      <c r="D157" s="220" t="s">
        <v>144</v>
      </c>
      <c r="E157" s="221" t="s">
        <v>662</v>
      </c>
      <c r="F157" s="222" t="s">
        <v>663</v>
      </c>
      <c r="G157" s="223" t="s">
        <v>147</v>
      </c>
      <c r="H157" s="224">
        <v>1</v>
      </c>
      <c r="I157" s="225"/>
      <c r="J157" s="226">
        <f>ROUND(I157*H157,2)</f>
        <v>0</v>
      </c>
      <c r="K157" s="227"/>
      <c r="L157" s="45"/>
      <c r="M157" s="228" t="s">
        <v>1</v>
      </c>
      <c r="N157" s="229" t="s">
        <v>46</v>
      </c>
      <c r="O157" s="92"/>
      <c r="P157" s="230">
        <f>O157*H157</f>
        <v>0</v>
      </c>
      <c r="Q157" s="230">
        <v>0</v>
      </c>
      <c r="R157" s="230">
        <f>Q157*H157</f>
        <v>0</v>
      </c>
      <c r="S157" s="230">
        <v>0</v>
      </c>
      <c r="T157" s="231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2" t="s">
        <v>554</v>
      </c>
      <c r="AT157" s="232" t="s">
        <v>144</v>
      </c>
      <c r="AU157" s="232" t="s">
        <v>91</v>
      </c>
      <c r="AY157" s="18" t="s">
        <v>141</v>
      </c>
      <c r="BE157" s="233">
        <f>IF(N157="základní",J157,0)</f>
        <v>0</v>
      </c>
      <c r="BF157" s="233">
        <f>IF(N157="snížená",J157,0)</f>
        <v>0</v>
      </c>
      <c r="BG157" s="233">
        <f>IF(N157="zákl. přenesená",J157,0)</f>
        <v>0</v>
      </c>
      <c r="BH157" s="233">
        <f>IF(N157="sníž. přenesená",J157,0)</f>
        <v>0</v>
      </c>
      <c r="BI157" s="233">
        <f>IF(N157="nulová",J157,0)</f>
        <v>0</v>
      </c>
      <c r="BJ157" s="18" t="s">
        <v>89</v>
      </c>
      <c r="BK157" s="233">
        <f>ROUND(I157*H157,2)</f>
        <v>0</v>
      </c>
      <c r="BL157" s="18" t="s">
        <v>554</v>
      </c>
      <c r="BM157" s="232" t="s">
        <v>664</v>
      </c>
    </row>
    <row r="158" s="2" customFormat="1" ht="49.05" customHeight="1">
      <c r="A158" s="39"/>
      <c r="B158" s="40"/>
      <c r="C158" s="220" t="s">
        <v>350</v>
      </c>
      <c r="D158" s="220" t="s">
        <v>144</v>
      </c>
      <c r="E158" s="221" t="s">
        <v>665</v>
      </c>
      <c r="F158" s="222" t="s">
        <v>666</v>
      </c>
      <c r="G158" s="223" t="s">
        <v>147</v>
      </c>
      <c r="H158" s="224">
        <v>1</v>
      </c>
      <c r="I158" s="225"/>
      <c r="J158" s="226">
        <f>ROUND(I158*H158,2)</f>
        <v>0</v>
      </c>
      <c r="K158" s="227"/>
      <c r="L158" s="45"/>
      <c r="M158" s="228" t="s">
        <v>1</v>
      </c>
      <c r="N158" s="229" t="s">
        <v>46</v>
      </c>
      <c r="O158" s="92"/>
      <c r="P158" s="230">
        <f>O158*H158</f>
        <v>0</v>
      </c>
      <c r="Q158" s="230">
        <v>0</v>
      </c>
      <c r="R158" s="230">
        <f>Q158*H158</f>
        <v>0</v>
      </c>
      <c r="S158" s="230">
        <v>0</v>
      </c>
      <c r="T158" s="231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2" t="s">
        <v>554</v>
      </c>
      <c r="AT158" s="232" t="s">
        <v>144</v>
      </c>
      <c r="AU158" s="232" t="s">
        <v>91</v>
      </c>
      <c r="AY158" s="18" t="s">
        <v>141</v>
      </c>
      <c r="BE158" s="233">
        <f>IF(N158="základní",J158,0)</f>
        <v>0</v>
      </c>
      <c r="BF158" s="233">
        <f>IF(N158="snížená",J158,0)</f>
        <v>0</v>
      </c>
      <c r="BG158" s="233">
        <f>IF(N158="zákl. přenesená",J158,0)</f>
        <v>0</v>
      </c>
      <c r="BH158" s="233">
        <f>IF(N158="sníž. přenesená",J158,0)</f>
        <v>0</v>
      </c>
      <c r="BI158" s="233">
        <f>IF(N158="nulová",J158,0)</f>
        <v>0</v>
      </c>
      <c r="BJ158" s="18" t="s">
        <v>89</v>
      </c>
      <c r="BK158" s="233">
        <f>ROUND(I158*H158,2)</f>
        <v>0</v>
      </c>
      <c r="BL158" s="18" t="s">
        <v>554</v>
      </c>
      <c r="BM158" s="232" t="s">
        <v>667</v>
      </c>
    </row>
    <row r="159" s="2" customFormat="1" ht="37.8" customHeight="1">
      <c r="A159" s="39"/>
      <c r="B159" s="40"/>
      <c r="C159" s="220" t="s">
        <v>355</v>
      </c>
      <c r="D159" s="220" t="s">
        <v>144</v>
      </c>
      <c r="E159" s="221" t="s">
        <v>668</v>
      </c>
      <c r="F159" s="222" t="s">
        <v>669</v>
      </c>
      <c r="G159" s="223" t="s">
        <v>147</v>
      </c>
      <c r="H159" s="224">
        <v>1</v>
      </c>
      <c r="I159" s="225"/>
      <c r="J159" s="226">
        <f>ROUND(I159*H159,2)</f>
        <v>0</v>
      </c>
      <c r="K159" s="227"/>
      <c r="L159" s="45"/>
      <c r="M159" s="228" t="s">
        <v>1</v>
      </c>
      <c r="N159" s="229" t="s">
        <v>46</v>
      </c>
      <c r="O159" s="92"/>
      <c r="P159" s="230">
        <f>O159*H159</f>
        <v>0</v>
      </c>
      <c r="Q159" s="230">
        <v>0</v>
      </c>
      <c r="R159" s="230">
        <f>Q159*H159</f>
        <v>0</v>
      </c>
      <c r="S159" s="230">
        <v>0</v>
      </c>
      <c r="T159" s="231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2" t="s">
        <v>554</v>
      </c>
      <c r="AT159" s="232" t="s">
        <v>144</v>
      </c>
      <c r="AU159" s="232" t="s">
        <v>91</v>
      </c>
      <c r="AY159" s="18" t="s">
        <v>141</v>
      </c>
      <c r="BE159" s="233">
        <f>IF(N159="základní",J159,0)</f>
        <v>0</v>
      </c>
      <c r="BF159" s="233">
        <f>IF(N159="snížená",J159,0)</f>
        <v>0</v>
      </c>
      <c r="BG159" s="233">
        <f>IF(N159="zákl. přenesená",J159,0)</f>
        <v>0</v>
      </c>
      <c r="BH159" s="233">
        <f>IF(N159="sníž. přenesená",J159,0)</f>
        <v>0</v>
      </c>
      <c r="BI159" s="233">
        <f>IF(N159="nulová",J159,0)</f>
        <v>0</v>
      </c>
      <c r="BJ159" s="18" t="s">
        <v>89</v>
      </c>
      <c r="BK159" s="233">
        <f>ROUND(I159*H159,2)</f>
        <v>0</v>
      </c>
      <c r="BL159" s="18" t="s">
        <v>554</v>
      </c>
      <c r="BM159" s="232" t="s">
        <v>670</v>
      </c>
    </row>
    <row r="160" s="2" customFormat="1" ht="24.15" customHeight="1">
      <c r="A160" s="39"/>
      <c r="B160" s="40"/>
      <c r="C160" s="220" t="s">
        <v>360</v>
      </c>
      <c r="D160" s="220" t="s">
        <v>144</v>
      </c>
      <c r="E160" s="221" t="s">
        <v>671</v>
      </c>
      <c r="F160" s="222" t="s">
        <v>672</v>
      </c>
      <c r="G160" s="223" t="s">
        <v>147</v>
      </c>
      <c r="H160" s="224">
        <v>3</v>
      </c>
      <c r="I160" s="225"/>
      <c r="J160" s="226">
        <f>ROUND(I160*H160,2)</f>
        <v>0</v>
      </c>
      <c r="K160" s="227"/>
      <c r="L160" s="45"/>
      <c r="M160" s="228" t="s">
        <v>1</v>
      </c>
      <c r="N160" s="229" t="s">
        <v>46</v>
      </c>
      <c r="O160" s="92"/>
      <c r="P160" s="230">
        <f>O160*H160</f>
        <v>0</v>
      </c>
      <c r="Q160" s="230">
        <v>0</v>
      </c>
      <c r="R160" s="230">
        <f>Q160*H160</f>
        <v>0</v>
      </c>
      <c r="S160" s="230">
        <v>0</v>
      </c>
      <c r="T160" s="231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2" t="s">
        <v>554</v>
      </c>
      <c r="AT160" s="232" t="s">
        <v>144</v>
      </c>
      <c r="AU160" s="232" t="s">
        <v>91</v>
      </c>
      <c r="AY160" s="18" t="s">
        <v>141</v>
      </c>
      <c r="BE160" s="233">
        <f>IF(N160="základní",J160,0)</f>
        <v>0</v>
      </c>
      <c r="BF160" s="233">
        <f>IF(N160="snížená",J160,0)</f>
        <v>0</v>
      </c>
      <c r="BG160" s="233">
        <f>IF(N160="zákl. přenesená",J160,0)</f>
        <v>0</v>
      </c>
      <c r="BH160" s="233">
        <f>IF(N160="sníž. přenesená",J160,0)</f>
        <v>0</v>
      </c>
      <c r="BI160" s="233">
        <f>IF(N160="nulová",J160,0)</f>
        <v>0</v>
      </c>
      <c r="BJ160" s="18" t="s">
        <v>89</v>
      </c>
      <c r="BK160" s="233">
        <f>ROUND(I160*H160,2)</f>
        <v>0</v>
      </c>
      <c r="BL160" s="18" t="s">
        <v>554</v>
      </c>
      <c r="BM160" s="232" t="s">
        <v>673</v>
      </c>
    </row>
    <row r="161" s="2" customFormat="1" ht="16.5" customHeight="1">
      <c r="A161" s="39"/>
      <c r="B161" s="40"/>
      <c r="C161" s="220" t="s">
        <v>365</v>
      </c>
      <c r="D161" s="220" t="s">
        <v>144</v>
      </c>
      <c r="E161" s="221" t="s">
        <v>674</v>
      </c>
      <c r="F161" s="222" t="s">
        <v>675</v>
      </c>
      <c r="G161" s="223" t="s">
        <v>263</v>
      </c>
      <c r="H161" s="224">
        <v>2</v>
      </c>
      <c r="I161" s="225"/>
      <c r="J161" s="226">
        <f>ROUND(I161*H161,2)</f>
        <v>0</v>
      </c>
      <c r="K161" s="227"/>
      <c r="L161" s="45"/>
      <c r="M161" s="228" t="s">
        <v>1</v>
      </c>
      <c r="N161" s="229" t="s">
        <v>46</v>
      </c>
      <c r="O161" s="92"/>
      <c r="P161" s="230">
        <f>O161*H161</f>
        <v>0</v>
      </c>
      <c r="Q161" s="230">
        <v>0</v>
      </c>
      <c r="R161" s="230">
        <f>Q161*H161</f>
        <v>0</v>
      </c>
      <c r="S161" s="230">
        <v>0</v>
      </c>
      <c r="T161" s="231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2" t="s">
        <v>554</v>
      </c>
      <c r="AT161" s="232" t="s">
        <v>144</v>
      </c>
      <c r="AU161" s="232" t="s">
        <v>91</v>
      </c>
      <c r="AY161" s="18" t="s">
        <v>141</v>
      </c>
      <c r="BE161" s="233">
        <f>IF(N161="základní",J161,0)</f>
        <v>0</v>
      </c>
      <c r="BF161" s="233">
        <f>IF(N161="snížená",J161,0)</f>
        <v>0</v>
      </c>
      <c r="BG161" s="233">
        <f>IF(N161="zákl. přenesená",J161,0)</f>
        <v>0</v>
      </c>
      <c r="BH161" s="233">
        <f>IF(N161="sníž. přenesená",J161,0)</f>
        <v>0</v>
      </c>
      <c r="BI161" s="233">
        <f>IF(N161="nulová",J161,0)</f>
        <v>0</v>
      </c>
      <c r="BJ161" s="18" t="s">
        <v>89</v>
      </c>
      <c r="BK161" s="233">
        <f>ROUND(I161*H161,2)</f>
        <v>0</v>
      </c>
      <c r="BL161" s="18" t="s">
        <v>554</v>
      </c>
      <c r="BM161" s="232" t="s">
        <v>676</v>
      </c>
    </row>
    <row r="162" s="2" customFormat="1" ht="24.15" customHeight="1">
      <c r="A162" s="39"/>
      <c r="B162" s="40"/>
      <c r="C162" s="220" t="s">
        <v>369</v>
      </c>
      <c r="D162" s="220" t="s">
        <v>144</v>
      </c>
      <c r="E162" s="221" t="s">
        <v>677</v>
      </c>
      <c r="F162" s="222" t="s">
        <v>678</v>
      </c>
      <c r="G162" s="223" t="s">
        <v>147</v>
      </c>
      <c r="H162" s="224">
        <v>2</v>
      </c>
      <c r="I162" s="225"/>
      <c r="J162" s="226">
        <f>ROUND(I162*H162,2)</f>
        <v>0</v>
      </c>
      <c r="K162" s="227"/>
      <c r="L162" s="45"/>
      <c r="M162" s="228" t="s">
        <v>1</v>
      </c>
      <c r="N162" s="229" t="s">
        <v>46</v>
      </c>
      <c r="O162" s="92"/>
      <c r="P162" s="230">
        <f>O162*H162</f>
        <v>0</v>
      </c>
      <c r="Q162" s="230">
        <v>0</v>
      </c>
      <c r="R162" s="230">
        <f>Q162*H162</f>
        <v>0</v>
      </c>
      <c r="S162" s="230">
        <v>0</v>
      </c>
      <c r="T162" s="231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2" t="s">
        <v>554</v>
      </c>
      <c r="AT162" s="232" t="s">
        <v>144</v>
      </c>
      <c r="AU162" s="232" t="s">
        <v>91</v>
      </c>
      <c r="AY162" s="18" t="s">
        <v>141</v>
      </c>
      <c r="BE162" s="233">
        <f>IF(N162="základní",J162,0)</f>
        <v>0</v>
      </c>
      <c r="BF162" s="233">
        <f>IF(N162="snížená",J162,0)</f>
        <v>0</v>
      </c>
      <c r="BG162" s="233">
        <f>IF(N162="zákl. přenesená",J162,0)</f>
        <v>0</v>
      </c>
      <c r="BH162" s="233">
        <f>IF(N162="sníž. přenesená",J162,0)</f>
        <v>0</v>
      </c>
      <c r="BI162" s="233">
        <f>IF(N162="nulová",J162,0)</f>
        <v>0</v>
      </c>
      <c r="BJ162" s="18" t="s">
        <v>89</v>
      </c>
      <c r="BK162" s="233">
        <f>ROUND(I162*H162,2)</f>
        <v>0</v>
      </c>
      <c r="BL162" s="18" t="s">
        <v>554</v>
      </c>
      <c r="BM162" s="232" t="s">
        <v>679</v>
      </c>
    </row>
    <row r="163" s="2" customFormat="1" ht="24.15" customHeight="1">
      <c r="A163" s="39"/>
      <c r="B163" s="40"/>
      <c r="C163" s="220" t="s">
        <v>373</v>
      </c>
      <c r="D163" s="220" t="s">
        <v>144</v>
      </c>
      <c r="E163" s="221" t="s">
        <v>680</v>
      </c>
      <c r="F163" s="222" t="s">
        <v>681</v>
      </c>
      <c r="G163" s="223" t="s">
        <v>147</v>
      </c>
      <c r="H163" s="224">
        <v>9</v>
      </c>
      <c r="I163" s="225"/>
      <c r="J163" s="226">
        <f>ROUND(I163*H163,2)</f>
        <v>0</v>
      </c>
      <c r="K163" s="227"/>
      <c r="L163" s="45"/>
      <c r="M163" s="228" t="s">
        <v>1</v>
      </c>
      <c r="N163" s="229" t="s">
        <v>46</v>
      </c>
      <c r="O163" s="92"/>
      <c r="P163" s="230">
        <f>O163*H163</f>
        <v>0</v>
      </c>
      <c r="Q163" s="230">
        <v>0</v>
      </c>
      <c r="R163" s="230">
        <f>Q163*H163</f>
        <v>0</v>
      </c>
      <c r="S163" s="230">
        <v>0</v>
      </c>
      <c r="T163" s="231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2" t="s">
        <v>554</v>
      </c>
      <c r="AT163" s="232" t="s">
        <v>144</v>
      </c>
      <c r="AU163" s="232" t="s">
        <v>91</v>
      </c>
      <c r="AY163" s="18" t="s">
        <v>141</v>
      </c>
      <c r="BE163" s="233">
        <f>IF(N163="základní",J163,0)</f>
        <v>0</v>
      </c>
      <c r="BF163" s="233">
        <f>IF(N163="snížená",J163,0)</f>
        <v>0</v>
      </c>
      <c r="BG163" s="233">
        <f>IF(N163="zákl. přenesená",J163,0)</f>
        <v>0</v>
      </c>
      <c r="BH163" s="233">
        <f>IF(N163="sníž. přenesená",J163,0)</f>
        <v>0</v>
      </c>
      <c r="BI163" s="233">
        <f>IF(N163="nulová",J163,0)</f>
        <v>0</v>
      </c>
      <c r="BJ163" s="18" t="s">
        <v>89</v>
      </c>
      <c r="BK163" s="233">
        <f>ROUND(I163*H163,2)</f>
        <v>0</v>
      </c>
      <c r="BL163" s="18" t="s">
        <v>554</v>
      </c>
      <c r="BM163" s="232" t="s">
        <v>682</v>
      </c>
    </row>
    <row r="164" s="2" customFormat="1" ht="24.15" customHeight="1">
      <c r="A164" s="39"/>
      <c r="B164" s="40"/>
      <c r="C164" s="220" t="s">
        <v>377</v>
      </c>
      <c r="D164" s="220" t="s">
        <v>144</v>
      </c>
      <c r="E164" s="221" t="s">
        <v>683</v>
      </c>
      <c r="F164" s="222" t="s">
        <v>684</v>
      </c>
      <c r="G164" s="223" t="s">
        <v>147</v>
      </c>
      <c r="H164" s="224">
        <v>1</v>
      </c>
      <c r="I164" s="225"/>
      <c r="J164" s="226">
        <f>ROUND(I164*H164,2)</f>
        <v>0</v>
      </c>
      <c r="K164" s="227"/>
      <c r="L164" s="45"/>
      <c r="M164" s="228" t="s">
        <v>1</v>
      </c>
      <c r="N164" s="229" t="s">
        <v>46</v>
      </c>
      <c r="O164" s="92"/>
      <c r="P164" s="230">
        <f>O164*H164</f>
        <v>0</v>
      </c>
      <c r="Q164" s="230">
        <v>0</v>
      </c>
      <c r="R164" s="230">
        <f>Q164*H164</f>
        <v>0</v>
      </c>
      <c r="S164" s="230">
        <v>0</v>
      </c>
      <c r="T164" s="231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2" t="s">
        <v>554</v>
      </c>
      <c r="AT164" s="232" t="s">
        <v>144</v>
      </c>
      <c r="AU164" s="232" t="s">
        <v>91</v>
      </c>
      <c r="AY164" s="18" t="s">
        <v>141</v>
      </c>
      <c r="BE164" s="233">
        <f>IF(N164="základní",J164,0)</f>
        <v>0</v>
      </c>
      <c r="BF164" s="233">
        <f>IF(N164="snížená",J164,0)</f>
        <v>0</v>
      </c>
      <c r="BG164" s="233">
        <f>IF(N164="zákl. přenesená",J164,0)</f>
        <v>0</v>
      </c>
      <c r="BH164" s="233">
        <f>IF(N164="sníž. přenesená",J164,0)</f>
        <v>0</v>
      </c>
      <c r="BI164" s="233">
        <f>IF(N164="nulová",J164,0)</f>
        <v>0</v>
      </c>
      <c r="BJ164" s="18" t="s">
        <v>89</v>
      </c>
      <c r="BK164" s="233">
        <f>ROUND(I164*H164,2)</f>
        <v>0</v>
      </c>
      <c r="BL164" s="18" t="s">
        <v>554</v>
      </c>
      <c r="BM164" s="232" t="s">
        <v>685</v>
      </c>
    </row>
    <row r="165" s="2" customFormat="1" ht="24.15" customHeight="1">
      <c r="A165" s="39"/>
      <c r="B165" s="40"/>
      <c r="C165" s="220" t="s">
        <v>381</v>
      </c>
      <c r="D165" s="220" t="s">
        <v>144</v>
      </c>
      <c r="E165" s="221" t="s">
        <v>686</v>
      </c>
      <c r="F165" s="222" t="s">
        <v>687</v>
      </c>
      <c r="G165" s="223" t="s">
        <v>147</v>
      </c>
      <c r="H165" s="224">
        <v>5</v>
      </c>
      <c r="I165" s="225"/>
      <c r="J165" s="226">
        <f>ROUND(I165*H165,2)</f>
        <v>0</v>
      </c>
      <c r="K165" s="227"/>
      <c r="L165" s="45"/>
      <c r="M165" s="228" t="s">
        <v>1</v>
      </c>
      <c r="N165" s="229" t="s">
        <v>46</v>
      </c>
      <c r="O165" s="92"/>
      <c r="P165" s="230">
        <f>O165*H165</f>
        <v>0</v>
      </c>
      <c r="Q165" s="230">
        <v>0</v>
      </c>
      <c r="R165" s="230">
        <f>Q165*H165</f>
        <v>0</v>
      </c>
      <c r="S165" s="230">
        <v>0</v>
      </c>
      <c r="T165" s="231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2" t="s">
        <v>554</v>
      </c>
      <c r="AT165" s="232" t="s">
        <v>144</v>
      </c>
      <c r="AU165" s="232" t="s">
        <v>91</v>
      </c>
      <c r="AY165" s="18" t="s">
        <v>141</v>
      </c>
      <c r="BE165" s="233">
        <f>IF(N165="základní",J165,0)</f>
        <v>0</v>
      </c>
      <c r="BF165" s="233">
        <f>IF(N165="snížená",J165,0)</f>
        <v>0</v>
      </c>
      <c r="BG165" s="233">
        <f>IF(N165="zákl. přenesená",J165,0)</f>
        <v>0</v>
      </c>
      <c r="BH165" s="233">
        <f>IF(N165="sníž. přenesená",J165,0)</f>
        <v>0</v>
      </c>
      <c r="BI165" s="233">
        <f>IF(N165="nulová",J165,0)</f>
        <v>0</v>
      </c>
      <c r="BJ165" s="18" t="s">
        <v>89</v>
      </c>
      <c r="BK165" s="233">
        <f>ROUND(I165*H165,2)</f>
        <v>0</v>
      </c>
      <c r="BL165" s="18" t="s">
        <v>554</v>
      </c>
      <c r="BM165" s="232" t="s">
        <v>688</v>
      </c>
    </row>
    <row r="166" s="2" customFormat="1" ht="16.5" customHeight="1">
      <c r="A166" s="39"/>
      <c r="B166" s="40"/>
      <c r="C166" s="220" t="s">
        <v>385</v>
      </c>
      <c r="D166" s="220" t="s">
        <v>144</v>
      </c>
      <c r="E166" s="221" t="s">
        <v>689</v>
      </c>
      <c r="F166" s="222" t="s">
        <v>690</v>
      </c>
      <c r="G166" s="223" t="s">
        <v>147</v>
      </c>
      <c r="H166" s="224">
        <v>6</v>
      </c>
      <c r="I166" s="225"/>
      <c r="J166" s="226">
        <f>ROUND(I166*H166,2)</f>
        <v>0</v>
      </c>
      <c r="K166" s="227"/>
      <c r="L166" s="45"/>
      <c r="M166" s="228" t="s">
        <v>1</v>
      </c>
      <c r="N166" s="229" t="s">
        <v>46</v>
      </c>
      <c r="O166" s="92"/>
      <c r="P166" s="230">
        <f>O166*H166</f>
        <v>0</v>
      </c>
      <c r="Q166" s="230">
        <v>0</v>
      </c>
      <c r="R166" s="230">
        <f>Q166*H166</f>
        <v>0</v>
      </c>
      <c r="S166" s="230">
        <v>0</v>
      </c>
      <c r="T166" s="231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2" t="s">
        <v>554</v>
      </c>
      <c r="AT166" s="232" t="s">
        <v>144</v>
      </c>
      <c r="AU166" s="232" t="s">
        <v>91</v>
      </c>
      <c r="AY166" s="18" t="s">
        <v>141</v>
      </c>
      <c r="BE166" s="233">
        <f>IF(N166="základní",J166,0)</f>
        <v>0</v>
      </c>
      <c r="BF166" s="233">
        <f>IF(N166="snížená",J166,0)</f>
        <v>0</v>
      </c>
      <c r="BG166" s="233">
        <f>IF(N166="zákl. přenesená",J166,0)</f>
        <v>0</v>
      </c>
      <c r="BH166" s="233">
        <f>IF(N166="sníž. přenesená",J166,0)</f>
        <v>0</v>
      </c>
      <c r="BI166" s="233">
        <f>IF(N166="nulová",J166,0)</f>
        <v>0</v>
      </c>
      <c r="BJ166" s="18" t="s">
        <v>89</v>
      </c>
      <c r="BK166" s="233">
        <f>ROUND(I166*H166,2)</f>
        <v>0</v>
      </c>
      <c r="BL166" s="18" t="s">
        <v>554</v>
      </c>
      <c r="BM166" s="232" t="s">
        <v>691</v>
      </c>
    </row>
    <row r="167" s="2" customFormat="1" ht="16.5" customHeight="1">
      <c r="A167" s="39"/>
      <c r="B167" s="40"/>
      <c r="C167" s="220" t="s">
        <v>389</v>
      </c>
      <c r="D167" s="220" t="s">
        <v>144</v>
      </c>
      <c r="E167" s="221" t="s">
        <v>692</v>
      </c>
      <c r="F167" s="222" t="s">
        <v>693</v>
      </c>
      <c r="G167" s="223" t="s">
        <v>147</v>
      </c>
      <c r="H167" s="224">
        <v>14</v>
      </c>
      <c r="I167" s="225"/>
      <c r="J167" s="226">
        <f>ROUND(I167*H167,2)</f>
        <v>0</v>
      </c>
      <c r="K167" s="227"/>
      <c r="L167" s="45"/>
      <c r="M167" s="228" t="s">
        <v>1</v>
      </c>
      <c r="N167" s="229" t="s">
        <v>46</v>
      </c>
      <c r="O167" s="92"/>
      <c r="P167" s="230">
        <f>O167*H167</f>
        <v>0</v>
      </c>
      <c r="Q167" s="230">
        <v>0</v>
      </c>
      <c r="R167" s="230">
        <f>Q167*H167</f>
        <v>0</v>
      </c>
      <c r="S167" s="230">
        <v>0</v>
      </c>
      <c r="T167" s="231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2" t="s">
        <v>554</v>
      </c>
      <c r="AT167" s="232" t="s">
        <v>144</v>
      </c>
      <c r="AU167" s="232" t="s">
        <v>91</v>
      </c>
      <c r="AY167" s="18" t="s">
        <v>141</v>
      </c>
      <c r="BE167" s="233">
        <f>IF(N167="základní",J167,0)</f>
        <v>0</v>
      </c>
      <c r="BF167" s="233">
        <f>IF(N167="snížená",J167,0)</f>
        <v>0</v>
      </c>
      <c r="BG167" s="233">
        <f>IF(N167="zákl. přenesená",J167,0)</f>
        <v>0</v>
      </c>
      <c r="BH167" s="233">
        <f>IF(N167="sníž. přenesená",J167,0)</f>
        <v>0</v>
      </c>
      <c r="BI167" s="233">
        <f>IF(N167="nulová",J167,0)</f>
        <v>0</v>
      </c>
      <c r="BJ167" s="18" t="s">
        <v>89</v>
      </c>
      <c r="BK167" s="233">
        <f>ROUND(I167*H167,2)</f>
        <v>0</v>
      </c>
      <c r="BL167" s="18" t="s">
        <v>554</v>
      </c>
      <c r="BM167" s="232" t="s">
        <v>694</v>
      </c>
    </row>
    <row r="168" s="2" customFormat="1" ht="16.5" customHeight="1">
      <c r="A168" s="39"/>
      <c r="B168" s="40"/>
      <c r="C168" s="220" t="s">
        <v>400</v>
      </c>
      <c r="D168" s="220" t="s">
        <v>144</v>
      </c>
      <c r="E168" s="221" t="s">
        <v>695</v>
      </c>
      <c r="F168" s="222" t="s">
        <v>696</v>
      </c>
      <c r="G168" s="223" t="s">
        <v>147</v>
      </c>
      <c r="H168" s="224">
        <v>25</v>
      </c>
      <c r="I168" s="225"/>
      <c r="J168" s="226">
        <f>ROUND(I168*H168,2)</f>
        <v>0</v>
      </c>
      <c r="K168" s="227"/>
      <c r="L168" s="45"/>
      <c r="M168" s="228" t="s">
        <v>1</v>
      </c>
      <c r="N168" s="229" t="s">
        <v>46</v>
      </c>
      <c r="O168" s="92"/>
      <c r="P168" s="230">
        <f>O168*H168</f>
        <v>0</v>
      </c>
      <c r="Q168" s="230">
        <v>0</v>
      </c>
      <c r="R168" s="230">
        <f>Q168*H168</f>
        <v>0</v>
      </c>
      <c r="S168" s="230">
        <v>0</v>
      </c>
      <c r="T168" s="231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2" t="s">
        <v>554</v>
      </c>
      <c r="AT168" s="232" t="s">
        <v>144</v>
      </c>
      <c r="AU168" s="232" t="s">
        <v>91</v>
      </c>
      <c r="AY168" s="18" t="s">
        <v>141</v>
      </c>
      <c r="BE168" s="233">
        <f>IF(N168="základní",J168,0)</f>
        <v>0</v>
      </c>
      <c r="BF168" s="233">
        <f>IF(N168="snížená",J168,0)</f>
        <v>0</v>
      </c>
      <c r="BG168" s="233">
        <f>IF(N168="zákl. přenesená",J168,0)</f>
        <v>0</v>
      </c>
      <c r="BH168" s="233">
        <f>IF(N168="sníž. přenesená",J168,0)</f>
        <v>0</v>
      </c>
      <c r="BI168" s="233">
        <f>IF(N168="nulová",J168,0)</f>
        <v>0</v>
      </c>
      <c r="BJ168" s="18" t="s">
        <v>89</v>
      </c>
      <c r="BK168" s="233">
        <f>ROUND(I168*H168,2)</f>
        <v>0</v>
      </c>
      <c r="BL168" s="18" t="s">
        <v>554</v>
      </c>
      <c r="BM168" s="232" t="s">
        <v>697</v>
      </c>
    </row>
    <row r="169" s="2" customFormat="1" ht="16.5" customHeight="1">
      <c r="A169" s="39"/>
      <c r="B169" s="40"/>
      <c r="C169" s="220" t="s">
        <v>413</v>
      </c>
      <c r="D169" s="220" t="s">
        <v>144</v>
      </c>
      <c r="E169" s="221" t="s">
        <v>698</v>
      </c>
      <c r="F169" s="222" t="s">
        <v>699</v>
      </c>
      <c r="G169" s="223" t="s">
        <v>147</v>
      </c>
      <c r="H169" s="224">
        <v>2</v>
      </c>
      <c r="I169" s="225"/>
      <c r="J169" s="226">
        <f>ROUND(I169*H169,2)</f>
        <v>0</v>
      </c>
      <c r="K169" s="227"/>
      <c r="L169" s="45"/>
      <c r="M169" s="228" t="s">
        <v>1</v>
      </c>
      <c r="N169" s="229" t="s">
        <v>46</v>
      </c>
      <c r="O169" s="92"/>
      <c r="P169" s="230">
        <f>O169*H169</f>
        <v>0</v>
      </c>
      <c r="Q169" s="230">
        <v>0</v>
      </c>
      <c r="R169" s="230">
        <f>Q169*H169</f>
        <v>0</v>
      </c>
      <c r="S169" s="230">
        <v>0</v>
      </c>
      <c r="T169" s="231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2" t="s">
        <v>554</v>
      </c>
      <c r="AT169" s="232" t="s">
        <v>144</v>
      </c>
      <c r="AU169" s="232" t="s">
        <v>91</v>
      </c>
      <c r="AY169" s="18" t="s">
        <v>141</v>
      </c>
      <c r="BE169" s="233">
        <f>IF(N169="základní",J169,0)</f>
        <v>0</v>
      </c>
      <c r="BF169" s="233">
        <f>IF(N169="snížená",J169,0)</f>
        <v>0</v>
      </c>
      <c r="BG169" s="233">
        <f>IF(N169="zákl. přenesená",J169,0)</f>
        <v>0</v>
      </c>
      <c r="BH169" s="233">
        <f>IF(N169="sníž. přenesená",J169,0)</f>
        <v>0</v>
      </c>
      <c r="BI169" s="233">
        <f>IF(N169="nulová",J169,0)</f>
        <v>0</v>
      </c>
      <c r="BJ169" s="18" t="s">
        <v>89</v>
      </c>
      <c r="BK169" s="233">
        <f>ROUND(I169*H169,2)</f>
        <v>0</v>
      </c>
      <c r="BL169" s="18" t="s">
        <v>554</v>
      </c>
      <c r="BM169" s="232" t="s">
        <v>700</v>
      </c>
    </row>
    <row r="170" s="2" customFormat="1" ht="16.5" customHeight="1">
      <c r="A170" s="39"/>
      <c r="B170" s="40"/>
      <c r="C170" s="220" t="s">
        <v>417</v>
      </c>
      <c r="D170" s="220" t="s">
        <v>144</v>
      </c>
      <c r="E170" s="221" t="s">
        <v>701</v>
      </c>
      <c r="F170" s="222" t="s">
        <v>702</v>
      </c>
      <c r="G170" s="223" t="s">
        <v>147</v>
      </c>
      <c r="H170" s="224">
        <v>3</v>
      </c>
      <c r="I170" s="225"/>
      <c r="J170" s="226">
        <f>ROUND(I170*H170,2)</f>
        <v>0</v>
      </c>
      <c r="K170" s="227"/>
      <c r="L170" s="45"/>
      <c r="M170" s="228" t="s">
        <v>1</v>
      </c>
      <c r="N170" s="229" t="s">
        <v>46</v>
      </c>
      <c r="O170" s="92"/>
      <c r="P170" s="230">
        <f>O170*H170</f>
        <v>0</v>
      </c>
      <c r="Q170" s="230">
        <v>0</v>
      </c>
      <c r="R170" s="230">
        <f>Q170*H170</f>
        <v>0</v>
      </c>
      <c r="S170" s="230">
        <v>0</v>
      </c>
      <c r="T170" s="231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2" t="s">
        <v>554</v>
      </c>
      <c r="AT170" s="232" t="s">
        <v>144</v>
      </c>
      <c r="AU170" s="232" t="s">
        <v>91</v>
      </c>
      <c r="AY170" s="18" t="s">
        <v>141</v>
      </c>
      <c r="BE170" s="233">
        <f>IF(N170="základní",J170,0)</f>
        <v>0</v>
      </c>
      <c r="BF170" s="233">
        <f>IF(N170="snížená",J170,0)</f>
        <v>0</v>
      </c>
      <c r="BG170" s="233">
        <f>IF(N170="zákl. přenesená",J170,0)</f>
        <v>0</v>
      </c>
      <c r="BH170" s="233">
        <f>IF(N170="sníž. přenesená",J170,0)</f>
        <v>0</v>
      </c>
      <c r="BI170" s="233">
        <f>IF(N170="nulová",J170,0)</f>
        <v>0</v>
      </c>
      <c r="BJ170" s="18" t="s">
        <v>89</v>
      </c>
      <c r="BK170" s="233">
        <f>ROUND(I170*H170,2)</f>
        <v>0</v>
      </c>
      <c r="BL170" s="18" t="s">
        <v>554</v>
      </c>
      <c r="BM170" s="232" t="s">
        <v>703</v>
      </c>
    </row>
    <row r="171" s="2" customFormat="1" ht="16.5" customHeight="1">
      <c r="A171" s="39"/>
      <c r="B171" s="40"/>
      <c r="C171" s="220" t="s">
        <v>421</v>
      </c>
      <c r="D171" s="220" t="s">
        <v>144</v>
      </c>
      <c r="E171" s="221" t="s">
        <v>704</v>
      </c>
      <c r="F171" s="222" t="s">
        <v>705</v>
      </c>
      <c r="G171" s="223" t="s">
        <v>147</v>
      </c>
      <c r="H171" s="224">
        <v>5</v>
      </c>
      <c r="I171" s="225"/>
      <c r="J171" s="226">
        <f>ROUND(I171*H171,2)</f>
        <v>0</v>
      </c>
      <c r="K171" s="227"/>
      <c r="L171" s="45"/>
      <c r="M171" s="228" t="s">
        <v>1</v>
      </c>
      <c r="N171" s="229" t="s">
        <v>46</v>
      </c>
      <c r="O171" s="92"/>
      <c r="P171" s="230">
        <f>O171*H171</f>
        <v>0</v>
      </c>
      <c r="Q171" s="230">
        <v>0</v>
      </c>
      <c r="R171" s="230">
        <f>Q171*H171</f>
        <v>0</v>
      </c>
      <c r="S171" s="230">
        <v>0</v>
      </c>
      <c r="T171" s="231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2" t="s">
        <v>554</v>
      </c>
      <c r="AT171" s="232" t="s">
        <v>144</v>
      </c>
      <c r="AU171" s="232" t="s">
        <v>91</v>
      </c>
      <c r="AY171" s="18" t="s">
        <v>141</v>
      </c>
      <c r="BE171" s="233">
        <f>IF(N171="základní",J171,0)</f>
        <v>0</v>
      </c>
      <c r="BF171" s="233">
        <f>IF(N171="snížená",J171,0)</f>
        <v>0</v>
      </c>
      <c r="BG171" s="233">
        <f>IF(N171="zákl. přenesená",J171,0)</f>
        <v>0</v>
      </c>
      <c r="BH171" s="233">
        <f>IF(N171="sníž. přenesená",J171,0)</f>
        <v>0</v>
      </c>
      <c r="BI171" s="233">
        <f>IF(N171="nulová",J171,0)</f>
        <v>0</v>
      </c>
      <c r="BJ171" s="18" t="s">
        <v>89</v>
      </c>
      <c r="BK171" s="233">
        <f>ROUND(I171*H171,2)</f>
        <v>0</v>
      </c>
      <c r="BL171" s="18" t="s">
        <v>554</v>
      </c>
      <c r="BM171" s="232" t="s">
        <v>706</v>
      </c>
    </row>
    <row r="172" s="2" customFormat="1" ht="16.5" customHeight="1">
      <c r="A172" s="39"/>
      <c r="B172" s="40"/>
      <c r="C172" s="220" t="s">
        <v>425</v>
      </c>
      <c r="D172" s="220" t="s">
        <v>144</v>
      </c>
      <c r="E172" s="221" t="s">
        <v>707</v>
      </c>
      <c r="F172" s="222" t="s">
        <v>708</v>
      </c>
      <c r="G172" s="223" t="s">
        <v>558</v>
      </c>
      <c r="H172" s="224">
        <v>1</v>
      </c>
      <c r="I172" s="225"/>
      <c r="J172" s="226">
        <f>ROUND(I172*H172,2)</f>
        <v>0</v>
      </c>
      <c r="K172" s="227"/>
      <c r="L172" s="45"/>
      <c r="M172" s="228" t="s">
        <v>1</v>
      </c>
      <c r="N172" s="229" t="s">
        <v>46</v>
      </c>
      <c r="O172" s="92"/>
      <c r="P172" s="230">
        <f>O172*H172</f>
        <v>0</v>
      </c>
      <c r="Q172" s="230">
        <v>0</v>
      </c>
      <c r="R172" s="230">
        <f>Q172*H172</f>
        <v>0</v>
      </c>
      <c r="S172" s="230">
        <v>0</v>
      </c>
      <c r="T172" s="231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2" t="s">
        <v>554</v>
      </c>
      <c r="AT172" s="232" t="s">
        <v>144</v>
      </c>
      <c r="AU172" s="232" t="s">
        <v>91</v>
      </c>
      <c r="AY172" s="18" t="s">
        <v>141</v>
      </c>
      <c r="BE172" s="233">
        <f>IF(N172="základní",J172,0)</f>
        <v>0</v>
      </c>
      <c r="BF172" s="233">
        <f>IF(N172="snížená",J172,0)</f>
        <v>0</v>
      </c>
      <c r="BG172" s="233">
        <f>IF(N172="zákl. přenesená",J172,0)</f>
        <v>0</v>
      </c>
      <c r="BH172" s="233">
        <f>IF(N172="sníž. přenesená",J172,0)</f>
        <v>0</v>
      </c>
      <c r="BI172" s="233">
        <f>IF(N172="nulová",J172,0)</f>
        <v>0</v>
      </c>
      <c r="BJ172" s="18" t="s">
        <v>89</v>
      </c>
      <c r="BK172" s="233">
        <f>ROUND(I172*H172,2)</f>
        <v>0</v>
      </c>
      <c r="BL172" s="18" t="s">
        <v>554</v>
      </c>
      <c r="BM172" s="232" t="s">
        <v>709</v>
      </c>
    </row>
    <row r="173" s="2" customFormat="1" ht="49.05" customHeight="1">
      <c r="A173" s="39"/>
      <c r="B173" s="40"/>
      <c r="C173" s="220" t="s">
        <v>429</v>
      </c>
      <c r="D173" s="220" t="s">
        <v>144</v>
      </c>
      <c r="E173" s="221" t="s">
        <v>710</v>
      </c>
      <c r="F173" s="222" t="s">
        <v>711</v>
      </c>
      <c r="G173" s="223" t="s">
        <v>147</v>
      </c>
      <c r="H173" s="224">
        <v>1</v>
      </c>
      <c r="I173" s="225"/>
      <c r="J173" s="226">
        <f>ROUND(I173*H173,2)</f>
        <v>0</v>
      </c>
      <c r="K173" s="227"/>
      <c r="L173" s="45"/>
      <c r="M173" s="228" t="s">
        <v>1</v>
      </c>
      <c r="N173" s="229" t="s">
        <v>46</v>
      </c>
      <c r="O173" s="92"/>
      <c r="P173" s="230">
        <f>O173*H173</f>
        <v>0</v>
      </c>
      <c r="Q173" s="230">
        <v>0</v>
      </c>
      <c r="R173" s="230">
        <f>Q173*H173</f>
        <v>0</v>
      </c>
      <c r="S173" s="230">
        <v>0</v>
      </c>
      <c r="T173" s="231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2" t="s">
        <v>554</v>
      </c>
      <c r="AT173" s="232" t="s">
        <v>144</v>
      </c>
      <c r="AU173" s="232" t="s">
        <v>91</v>
      </c>
      <c r="AY173" s="18" t="s">
        <v>141</v>
      </c>
      <c r="BE173" s="233">
        <f>IF(N173="základní",J173,0)</f>
        <v>0</v>
      </c>
      <c r="BF173" s="233">
        <f>IF(N173="snížená",J173,0)</f>
        <v>0</v>
      </c>
      <c r="BG173" s="233">
        <f>IF(N173="zákl. přenesená",J173,0)</f>
        <v>0</v>
      </c>
      <c r="BH173" s="233">
        <f>IF(N173="sníž. přenesená",J173,0)</f>
        <v>0</v>
      </c>
      <c r="BI173" s="233">
        <f>IF(N173="nulová",J173,0)</f>
        <v>0</v>
      </c>
      <c r="BJ173" s="18" t="s">
        <v>89</v>
      </c>
      <c r="BK173" s="233">
        <f>ROUND(I173*H173,2)</f>
        <v>0</v>
      </c>
      <c r="BL173" s="18" t="s">
        <v>554</v>
      </c>
      <c r="BM173" s="232" t="s">
        <v>712</v>
      </c>
    </row>
    <row r="174" s="2" customFormat="1" ht="24.15" customHeight="1">
      <c r="A174" s="39"/>
      <c r="B174" s="40"/>
      <c r="C174" s="220" t="s">
        <v>433</v>
      </c>
      <c r="D174" s="220" t="s">
        <v>144</v>
      </c>
      <c r="E174" s="221" t="s">
        <v>713</v>
      </c>
      <c r="F174" s="222" t="s">
        <v>714</v>
      </c>
      <c r="G174" s="223" t="s">
        <v>147</v>
      </c>
      <c r="H174" s="224">
        <v>1</v>
      </c>
      <c r="I174" s="225"/>
      <c r="J174" s="226">
        <f>ROUND(I174*H174,2)</f>
        <v>0</v>
      </c>
      <c r="K174" s="227"/>
      <c r="L174" s="45"/>
      <c r="M174" s="228" t="s">
        <v>1</v>
      </c>
      <c r="N174" s="229" t="s">
        <v>46</v>
      </c>
      <c r="O174" s="92"/>
      <c r="P174" s="230">
        <f>O174*H174</f>
        <v>0</v>
      </c>
      <c r="Q174" s="230">
        <v>0</v>
      </c>
      <c r="R174" s="230">
        <f>Q174*H174</f>
        <v>0</v>
      </c>
      <c r="S174" s="230">
        <v>0</v>
      </c>
      <c r="T174" s="231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32" t="s">
        <v>554</v>
      </c>
      <c r="AT174" s="232" t="s">
        <v>144</v>
      </c>
      <c r="AU174" s="232" t="s">
        <v>91</v>
      </c>
      <c r="AY174" s="18" t="s">
        <v>141</v>
      </c>
      <c r="BE174" s="233">
        <f>IF(N174="základní",J174,0)</f>
        <v>0</v>
      </c>
      <c r="BF174" s="233">
        <f>IF(N174="snížená",J174,0)</f>
        <v>0</v>
      </c>
      <c r="BG174" s="233">
        <f>IF(N174="zákl. přenesená",J174,0)</f>
        <v>0</v>
      </c>
      <c r="BH174" s="233">
        <f>IF(N174="sníž. přenesená",J174,0)</f>
        <v>0</v>
      </c>
      <c r="BI174" s="233">
        <f>IF(N174="nulová",J174,0)</f>
        <v>0</v>
      </c>
      <c r="BJ174" s="18" t="s">
        <v>89</v>
      </c>
      <c r="BK174" s="233">
        <f>ROUND(I174*H174,2)</f>
        <v>0</v>
      </c>
      <c r="BL174" s="18" t="s">
        <v>554</v>
      </c>
      <c r="BM174" s="232" t="s">
        <v>715</v>
      </c>
    </row>
    <row r="175" s="2" customFormat="1" ht="16.5" customHeight="1">
      <c r="A175" s="39"/>
      <c r="B175" s="40"/>
      <c r="C175" s="220" t="s">
        <v>439</v>
      </c>
      <c r="D175" s="220" t="s">
        <v>144</v>
      </c>
      <c r="E175" s="221" t="s">
        <v>716</v>
      </c>
      <c r="F175" s="222" t="s">
        <v>717</v>
      </c>
      <c r="G175" s="223" t="s">
        <v>237</v>
      </c>
      <c r="H175" s="224">
        <v>15</v>
      </c>
      <c r="I175" s="225"/>
      <c r="J175" s="226">
        <f>ROUND(I175*H175,2)</f>
        <v>0</v>
      </c>
      <c r="K175" s="227"/>
      <c r="L175" s="45"/>
      <c r="M175" s="228" t="s">
        <v>1</v>
      </c>
      <c r="N175" s="229" t="s">
        <v>46</v>
      </c>
      <c r="O175" s="92"/>
      <c r="P175" s="230">
        <f>O175*H175</f>
        <v>0</v>
      </c>
      <c r="Q175" s="230">
        <v>0</v>
      </c>
      <c r="R175" s="230">
        <f>Q175*H175</f>
        <v>0</v>
      </c>
      <c r="S175" s="230">
        <v>0</v>
      </c>
      <c r="T175" s="231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2" t="s">
        <v>554</v>
      </c>
      <c r="AT175" s="232" t="s">
        <v>144</v>
      </c>
      <c r="AU175" s="232" t="s">
        <v>91</v>
      </c>
      <c r="AY175" s="18" t="s">
        <v>141</v>
      </c>
      <c r="BE175" s="233">
        <f>IF(N175="základní",J175,0)</f>
        <v>0</v>
      </c>
      <c r="BF175" s="233">
        <f>IF(N175="snížená",J175,0)</f>
        <v>0</v>
      </c>
      <c r="BG175" s="233">
        <f>IF(N175="zákl. přenesená",J175,0)</f>
        <v>0</v>
      </c>
      <c r="BH175" s="233">
        <f>IF(N175="sníž. přenesená",J175,0)</f>
        <v>0</v>
      </c>
      <c r="BI175" s="233">
        <f>IF(N175="nulová",J175,0)</f>
        <v>0</v>
      </c>
      <c r="BJ175" s="18" t="s">
        <v>89</v>
      </c>
      <c r="BK175" s="233">
        <f>ROUND(I175*H175,2)</f>
        <v>0</v>
      </c>
      <c r="BL175" s="18" t="s">
        <v>554</v>
      </c>
      <c r="BM175" s="232" t="s">
        <v>718</v>
      </c>
    </row>
    <row r="176" s="2" customFormat="1" ht="16.5" customHeight="1">
      <c r="A176" s="39"/>
      <c r="B176" s="40"/>
      <c r="C176" s="220" t="s">
        <v>445</v>
      </c>
      <c r="D176" s="220" t="s">
        <v>144</v>
      </c>
      <c r="E176" s="221" t="s">
        <v>719</v>
      </c>
      <c r="F176" s="222" t="s">
        <v>720</v>
      </c>
      <c r="G176" s="223" t="s">
        <v>237</v>
      </c>
      <c r="H176" s="224">
        <v>15</v>
      </c>
      <c r="I176" s="225"/>
      <c r="J176" s="226">
        <f>ROUND(I176*H176,2)</f>
        <v>0</v>
      </c>
      <c r="K176" s="227"/>
      <c r="L176" s="45"/>
      <c r="M176" s="228" t="s">
        <v>1</v>
      </c>
      <c r="N176" s="229" t="s">
        <v>46</v>
      </c>
      <c r="O176" s="92"/>
      <c r="P176" s="230">
        <f>O176*H176</f>
        <v>0</v>
      </c>
      <c r="Q176" s="230">
        <v>0</v>
      </c>
      <c r="R176" s="230">
        <f>Q176*H176</f>
        <v>0</v>
      </c>
      <c r="S176" s="230">
        <v>0</v>
      </c>
      <c r="T176" s="231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2" t="s">
        <v>554</v>
      </c>
      <c r="AT176" s="232" t="s">
        <v>144</v>
      </c>
      <c r="AU176" s="232" t="s">
        <v>91</v>
      </c>
      <c r="AY176" s="18" t="s">
        <v>141</v>
      </c>
      <c r="BE176" s="233">
        <f>IF(N176="základní",J176,0)</f>
        <v>0</v>
      </c>
      <c r="BF176" s="233">
        <f>IF(N176="snížená",J176,0)</f>
        <v>0</v>
      </c>
      <c r="BG176" s="233">
        <f>IF(N176="zákl. přenesená",J176,0)</f>
        <v>0</v>
      </c>
      <c r="BH176" s="233">
        <f>IF(N176="sníž. přenesená",J176,0)</f>
        <v>0</v>
      </c>
      <c r="BI176" s="233">
        <f>IF(N176="nulová",J176,0)</f>
        <v>0</v>
      </c>
      <c r="BJ176" s="18" t="s">
        <v>89</v>
      </c>
      <c r="BK176" s="233">
        <f>ROUND(I176*H176,2)</f>
        <v>0</v>
      </c>
      <c r="BL176" s="18" t="s">
        <v>554</v>
      </c>
      <c r="BM176" s="232" t="s">
        <v>721</v>
      </c>
    </row>
    <row r="177" s="2" customFormat="1" ht="16.5" customHeight="1">
      <c r="A177" s="39"/>
      <c r="B177" s="40"/>
      <c r="C177" s="220" t="s">
        <v>450</v>
      </c>
      <c r="D177" s="220" t="s">
        <v>144</v>
      </c>
      <c r="E177" s="221" t="s">
        <v>722</v>
      </c>
      <c r="F177" s="222" t="s">
        <v>723</v>
      </c>
      <c r="G177" s="223" t="s">
        <v>237</v>
      </c>
      <c r="H177" s="224">
        <v>15</v>
      </c>
      <c r="I177" s="225"/>
      <c r="J177" s="226">
        <f>ROUND(I177*H177,2)</f>
        <v>0</v>
      </c>
      <c r="K177" s="227"/>
      <c r="L177" s="45"/>
      <c r="M177" s="228" t="s">
        <v>1</v>
      </c>
      <c r="N177" s="229" t="s">
        <v>46</v>
      </c>
      <c r="O177" s="92"/>
      <c r="P177" s="230">
        <f>O177*H177</f>
        <v>0</v>
      </c>
      <c r="Q177" s="230">
        <v>0</v>
      </c>
      <c r="R177" s="230">
        <f>Q177*H177</f>
        <v>0</v>
      </c>
      <c r="S177" s="230">
        <v>0</v>
      </c>
      <c r="T177" s="231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2" t="s">
        <v>554</v>
      </c>
      <c r="AT177" s="232" t="s">
        <v>144</v>
      </c>
      <c r="AU177" s="232" t="s">
        <v>91</v>
      </c>
      <c r="AY177" s="18" t="s">
        <v>141</v>
      </c>
      <c r="BE177" s="233">
        <f>IF(N177="základní",J177,0)</f>
        <v>0</v>
      </c>
      <c r="BF177" s="233">
        <f>IF(N177="snížená",J177,0)</f>
        <v>0</v>
      </c>
      <c r="BG177" s="233">
        <f>IF(N177="zákl. přenesená",J177,0)</f>
        <v>0</v>
      </c>
      <c r="BH177" s="233">
        <f>IF(N177="sníž. přenesená",J177,0)</f>
        <v>0</v>
      </c>
      <c r="BI177" s="233">
        <f>IF(N177="nulová",J177,0)</f>
        <v>0</v>
      </c>
      <c r="BJ177" s="18" t="s">
        <v>89</v>
      </c>
      <c r="BK177" s="233">
        <f>ROUND(I177*H177,2)</f>
        <v>0</v>
      </c>
      <c r="BL177" s="18" t="s">
        <v>554</v>
      </c>
      <c r="BM177" s="232" t="s">
        <v>724</v>
      </c>
    </row>
    <row r="178" s="2" customFormat="1" ht="16.5" customHeight="1">
      <c r="A178" s="39"/>
      <c r="B178" s="40"/>
      <c r="C178" s="220" t="s">
        <v>454</v>
      </c>
      <c r="D178" s="220" t="s">
        <v>144</v>
      </c>
      <c r="E178" s="221" t="s">
        <v>725</v>
      </c>
      <c r="F178" s="222" t="s">
        <v>726</v>
      </c>
      <c r="G178" s="223" t="s">
        <v>237</v>
      </c>
      <c r="H178" s="224">
        <v>5</v>
      </c>
      <c r="I178" s="225"/>
      <c r="J178" s="226">
        <f>ROUND(I178*H178,2)</f>
        <v>0</v>
      </c>
      <c r="K178" s="227"/>
      <c r="L178" s="45"/>
      <c r="M178" s="228" t="s">
        <v>1</v>
      </c>
      <c r="N178" s="229" t="s">
        <v>46</v>
      </c>
      <c r="O178" s="92"/>
      <c r="P178" s="230">
        <f>O178*H178</f>
        <v>0</v>
      </c>
      <c r="Q178" s="230">
        <v>0</v>
      </c>
      <c r="R178" s="230">
        <f>Q178*H178</f>
        <v>0</v>
      </c>
      <c r="S178" s="230">
        <v>0</v>
      </c>
      <c r="T178" s="231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2" t="s">
        <v>554</v>
      </c>
      <c r="AT178" s="232" t="s">
        <v>144</v>
      </c>
      <c r="AU178" s="232" t="s">
        <v>91</v>
      </c>
      <c r="AY178" s="18" t="s">
        <v>141</v>
      </c>
      <c r="BE178" s="233">
        <f>IF(N178="základní",J178,0)</f>
        <v>0</v>
      </c>
      <c r="BF178" s="233">
        <f>IF(N178="snížená",J178,0)</f>
        <v>0</v>
      </c>
      <c r="BG178" s="233">
        <f>IF(N178="zákl. přenesená",J178,0)</f>
        <v>0</v>
      </c>
      <c r="BH178" s="233">
        <f>IF(N178="sníž. přenesená",J178,0)</f>
        <v>0</v>
      </c>
      <c r="BI178" s="233">
        <f>IF(N178="nulová",J178,0)</f>
        <v>0</v>
      </c>
      <c r="BJ178" s="18" t="s">
        <v>89</v>
      </c>
      <c r="BK178" s="233">
        <f>ROUND(I178*H178,2)</f>
        <v>0</v>
      </c>
      <c r="BL178" s="18" t="s">
        <v>554</v>
      </c>
      <c r="BM178" s="232" t="s">
        <v>727</v>
      </c>
    </row>
    <row r="179" s="2" customFormat="1" ht="24.15" customHeight="1">
      <c r="A179" s="39"/>
      <c r="B179" s="40"/>
      <c r="C179" s="220" t="s">
        <v>458</v>
      </c>
      <c r="D179" s="220" t="s">
        <v>144</v>
      </c>
      <c r="E179" s="221" t="s">
        <v>728</v>
      </c>
      <c r="F179" s="222" t="s">
        <v>729</v>
      </c>
      <c r="G179" s="223" t="s">
        <v>237</v>
      </c>
      <c r="H179" s="224">
        <v>5</v>
      </c>
      <c r="I179" s="225"/>
      <c r="J179" s="226">
        <f>ROUND(I179*H179,2)</f>
        <v>0</v>
      </c>
      <c r="K179" s="227"/>
      <c r="L179" s="45"/>
      <c r="M179" s="228" t="s">
        <v>1</v>
      </c>
      <c r="N179" s="229" t="s">
        <v>46</v>
      </c>
      <c r="O179" s="92"/>
      <c r="P179" s="230">
        <f>O179*H179</f>
        <v>0</v>
      </c>
      <c r="Q179" s="230">
        <v>0</v>
      </c>
      <c r="R179" s="230">
        <f>Q179*H179</f>
        <v>0</v>
      </c>
      <c r="S179" s="230">
        <v>0</v>
      </c>
      <c r="T179" s="231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2" t="s">
        <v>554</v>
      </c>
      <c r="AT179" s="232" t="s">
        <v>144</v>
      </c>
      <c r="AU179" s="232" t="s">
        <v>91</v>
      </c>
      <c r="AY179" s="18" t="s">
        <v>141</v>
      </c>
      <c r="BE179" s="233">
        <f>IF(N179="základní",J179,0)</f>
        <v>0</v>
      </c>
      <c r="BF179" s="233">
        <f>IF(N179="snížená",J179,0)</f>
        <v>0</v>
      </c>
      <c r="BG179" s="233">
        <f>IF(N179="zákl. přenesená",J179,0)</f>
        <v>0</v>
      </c>
      <c r="BH179" s="233">
        <f>IF(N179="sníž. přenesená",J179,0)</f>
        <v>0</v>
      </c>
      <c r="BI179" s="233">
        <f>IF(N179="nulová",J179,0)</f>
        <v>0</v>
      </c>
      <c r="BJ179" s="18" t="s">
        <v>89</v>
      </c>
      <c r="BK179" s="233">
        <f>ROUND(I179*H179,2)</f>
        <v>0</v>
      </c>
      <c r="BL179" s="18" t="s">
        <v>554</v>
      </c>
      <c r="BM179" s="232" t="s">
        <v>730</v>
      </c>
    </row>
    <row r="180" s="2" customFormat="1" ht="24.15" customHeight="1">
      <c r="A180" s="39"/>
      <c r="B180" s="40"/>
      <c r="C180" s="220" t="s">
        <v>464</v>
      </c>
      <c r="D180" s="220" t="s">
        <v>144</v>
      </c>
      <c r="E180" s="221" t="s">
        <v>731</v>
      </c>
      <c r="F180" s="222" t="s">
        <v>732</v>
      </c>
      <c r="G180" s="223" t="s">
        <v>237</v>
      </c>
      <c r="H180" s="224">
        <v>5</v>
      </c>
      <c r="I180" s="225"/>
      <c r="J180" s="226">
        <f>ROUND(I180*H180,2)</f>
        <v>0</v>
      </c>
      <c r="K180" s="227"/>
      <c r="L180" s="45"/>
      <c r="M180" s="228" t="s">
        <v>1</v>
      </c>
      <c r="N180" s="229" t="s">
        <v>46</v>
      </c>
      <c r="O180" s="92"/>
      <c r="P180" s="230">
        <f>O180*H180</f>
        <v>0</v>
      </c>
      <c r="Q180" s="230">
        <v>0</v>
      </c>
      <c r="R180" s="230">
        <f>Q180*H180</f>
        <v>0</v>
      </c>
      <c r="S180" s="230">
        <v>0</v>
      </c>
      <c r="T180" s="231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32" t="s">
        <v>554</v>
      </c>
      <c r="AT180" s="232" t="s">
        <v>144</v>
      </c>
      <c r="AU180" s="232" t="s">
        <v>91</v>
      </c>
      <c r="AY180" s="18" t="s">
        <v>141</v>
      </c>
      <c r="BE180" s="233">
        <f>IF(N180="základní",J180,0)</f>
        <v>0</v>
      </c>
      <c r="BF180" s="233">
        <f>IF(N180="snížená",J180,0)</f>
        <v>0</v>
      </c>
      <c r="BG180" s="233">
        <f>IF(N180="zákl. přenesená",J180,0)</f>
        <v>0</v>
      </c>
      <c r="BH180" s="233">
        <f>IF(N180="sníž. přenesená",J180,0)</f>
        <v>0</v>
      </c>
      <c r="BI180" s="233">
        <f>IF(N180="nulová",J180,0)</f>
        <v>0</v>
      </c>
      <c r="BJ180" s="18" t="s">
        <v>89</v>
      </c>
      <c r="BK180" s="233">
        <f>ROUND(I180*H180,2)</f>
        <v>0</v>
      </c>
      <c r="BL180" s="18" t="s">
        <v>554</v>
      </c>
      <c r="BM180" s="232" t="s">
        <v>733</v>
      </c>
    </row>
    <row r="181" s="2" customFormat="1" ht="16.5" customHeight="1">
      <c r="A181" s="39"/>
      <c r="B181" s="40"/>
      <c r="C181" s="220" t="s">
        <v>468</v>
      </c>
      <c r="D181" s="220" t="s">
        <v>144</v>
      </c>
      <c r="E181" s="221" t="s">
        <v>734</v>
      </c>
      <c r="F181" s="222" t="s">
        <v>567</v>
      </c>
      <c r="G181" s="223" t="s">
        <v>147</v>
      </c>
      <c r="H181" s="224">
        <v>1</v>
      </c>
      <c r="I181" s="225"/>
      <c r="J181" s="226">
        <f>ROUND(I181*H181,2)</f>
        <v>0</v>
      </c>
      <c r="K181" s="227"/>
      <c r="L181" s="45"/>
      <c r="M181" s="228" t="s">
        <v>1</v>
      </c>
      <c r="N181" s="229" t="s">
        <v>46</v>
      </c>
      <c r="O181" s="92"/>
      <c r="P181" s="230">
        <f>O181*H181</f>
        <v>0</v>
      </c>
      <c r="Q181" s="230">
        <v>0</v>
      </c>
      <c r="R181" s="230">
        <f>Q181*H181</f>
        <v>0</v>
      </c>
      <c r="S181" s="230">
        <v>0</v>
      </c>
      <c r="T181" s="231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2" t="s">
        <v>554</v>
      </c>
      <c r="AT181" s="232" t="s">
        <v>144</v>
      </c>
      <c r="AU181" s="232" t="s">
        <v>91</v>
      </c>
      <c r="AY181" s="18" t="s">
        <v>141</v>
      </c>
      <c r="BE181" s="233">
        <f>IF(N181="základní",J181,0)</f>
        <v>0</v>
      </c>
      <c r="BF181" s="233">
        <f>IF(N181="snížená",J181,0)</f>
        <v>0</v>
      </c>
      <c r="BG181" s="233">
        <f>IF(N181="zákl. přenesená",J181,0)</f>
        <v>0</v>
      </c>
      <c r="BH181" s="233">
        <f>IF(N181="sníž. přenesená",J181,0)</f>
        <v>0</v>
      </c>
      <c r="BI181" s="233">
        <f>IF(N181="nulová",J181,0)</f>
        <v>0</v>
      </c>
      <c r="BJ181" s="18" t="s">
        <v>89</v>
      </c>
      <c r="BK181" s="233">
        <f>ROUND(I181*H181,2)</f>
        <v>0</v>
      </c>
      <c r="BL181" s="18" t="s">
        <v>554</v>
      </c>
      <c r="BM181" s="232" t="s">
        <v>735</v>
      </c>
    </row>
    <row r="182" s="2" customFormat="1" ht="16.5" customHeight="1">
      <c r="A182" s="39"/>
      <c r="B182" s="40"/>
      <c r="C182" s="220" t="s">
        <v>474</v>
      </c>
      <c r="D182" s="220" t="s">
        <v>144</v>
      </c>
      <c r="E182" s="221" t="s">
        <v>736</v>
      </c>
      <c r="F182" s="222" t="s">
        <v>737</v>
      </c>
      <c r="G182" s="223" t="s">
        <v>237</v>
      </c>
      <c r="H182" s="224">
        <v>7</v>
      </c>
      <c r="I182" s="225"/>
      <c r="J182" s="226">
        <f>ROUND(I182*H182,2)</f>
        <v>0</v>
      </c>
      <c r="K182" s="227"/>
      <c r="L182" s="45"/>
      <c r="M182" s="228" t="s">
        <v>1</v>
      </c>
      <c r="N182" s="229" t="s">
        <v>46</v>
      </c>
      <c r="O182" s="92"/>
      <c r="P182" s="230">
        <f>O182*H182</f>
        <v>0</v>
      </c>
      <c r="Q182" s="230">
        <v>0</v>
      </c>
      <c r="R182" s="230">
        <f>Q182*H182</f>
        <v>0</v>
      </c>
      <c r="S182" s="230">
        <v>0</v>
      </c>
      <c r="T182" s="231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2" t="s">
        <v>554</v>
      </c>
      <c r="AT182" s="232" t="s">
        <v>144</v>
      </c>
      <c r="AU182" s="232" t="s">
        <v>91</v>
      </c>
      <c r="AY182" s="18" t="s">
        <v>141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8" t="s">
        <v>89</v>
      </c>
      <c r="BK182" s="233">
        <f>ROUND(I182*H182,2)</f>
        <v>0</v>
      </c>
      <c r="BL182" s="18" t="s">
        <v>554</v>
      </c>
      <c r="BM182" s="232" t="s">
        <v>738</v>
      </c>
    </row>
    <row r="183" s="2" customFormat="1" ht="16.5" customHeight="1">
      <c r="A183" s="39"/>
      <c r="B183" s="40"/>
      <c r="C183" s="220" t="s">
        <v>478</v>
      </c>
      <c r="D183" s="220" t="s">
        <v>144</v>
      </c>
      <c r="E183" s="221" t="s">
        <v>739</v>
      </c>
      <c r="F183" s="222" t="s">
        <v>740</v>
      </c>
      <c r="G183" s="223" t="s">
        <v>147</v>
      </c>
      <c r="H183" s="224">
        <v>2</v>
      </c>
      <c r="I183" s="225"/>
      <c r="J183" s="226">
        <f>ROUND(I183*H183,2)</f>
        <v>0</v>
      </c>
      <c r="K183" s="227"/>
      <c r="L183" s="45"/>
      <c r="M183" s="228" t="s">
        <v>1</v>
      </c>
      <c r="N183" s="229" t="s">
        <v>46</v>
      </c>
      <c r="O183" s="92"/>
      <c r="P183" s="230">
        <f>O183*H183</f>
        <v>0</v>
      </c>
      <c r="Q183" s="230">
        <v>0</v>
      </c>
      <c r="R183" s="230">
        <f>Q183*H183</f>
        <v>0</v>
      </c>
      <c r="S183" s="230">
        <v>0</v>
      </c>
      <c r="T183" s="231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2" t="s">
        <v>554</v>
      </c>
      <c r="AT183" s="232" t="s">
        <v>144</v>
      </c>
      <c r="AU183" s="232" t="s">
        <v>91</v>
      </c>
      <c r="AY183" s="18" t="s">
        <v>141</v>
      </c>
      <c r="BE183" s="233">
        <f>IF(N183="základní",J183,0)</f>
        <v>0</v>
      </c>
      <c r="BF183" s="233">
        <f>IF(N183="snížená",J183,0)</f>
        <v>0</v>
      </c>
      <c r="BG183" s="233">
        <f>IF(N183="zákl. přenesená",J183,0)</f>
        <v>0</v>
      </c>
      <c r="BH183" s="233">
        <f>IF(N183="sníž. přenesená",J183,0)</f>
        <v>0</v>
      </c>
      <c r="BI183" s="233">
        <f>IF(N183="nulová",J183,0)</f>
        <v>0</v>
      </c>
      <c r="BJ183" s="18" t="s">
        <v>89</v>
      </c>
      <c r="BK183" s="233">
        <f>ROUND(I183*H183,2)</f>
        <v>0</v>
      </c>
      <c r="BL183" s="18" t="s">
        <v>554</v>
      </c>
      <c r="BM183" s="232" t="s">
        <v>741</v>
      </c>
    </row>
    <row r="184" s="2" customFormat="1" ht="16.5" customHeight="1">
      <c r="A184" s="39"/>
      <c r="B184" s="40"/>
      <c r="C184" s="220" t="s">
        <v>482</v>
      </c>
      <c r="D184" s="220" t="s">
        <v>144</v>
      </c>
      <c r="E184" s="221" t="s">
        <v>742</v>
      </c>
      <c r="F184" s="222" t="s">
        <v>743</v>
      </c>
      <c r="G184" s="223" t="s">
        <v>263</v>
      </c>
      <c r="H184" s="224">
        <v>1</v>
      </c>
      <c r="I184" s="225"/>
      <c r="J184" s="226">
        <f>ROUND(I184*H184,2)</f>
        <v>0</v>
      </c>
      <c r="K184" s="227"/>
      <c r="L184" s="45"/>
      <c r="M184" s="228" t="s">
        <v>1</v>
      </c>
      <c r="N184" s="229" t="s">
        <v>46</v>
      </c>
      <c r="O184" s="92"/>
      <c r="P184" s="230">
        <f>O184*H184</f>
        <v>0</v>
      </c>
      <c r="Q184" s="230">
        <v>0</v>
      </c>
      <c r="R184" s="230">
        <f>Q184*H184</f>
        <v>0</v>
      </c>
      <c r="S184" s="230">
        <v>0</v>
      </c>
      <c r="T184" s="231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2" t="s">
        <v>554</v>
      </c>
      <c r="AT184" s="232" t="s">
        <v>144</v>
      </c>
      <c r="AU184" s="232" t="s">
        <v>91</v>
      </c>
      <c r="AY184" s="18" t="s">
        <v>141</v>
      </c>
      <c r="BE184" s="233">
        <f>IF(N184="základní",J184,0)</f>
        <v>0</v>
      </c>
      <c r="BF184" s="233">
        <f>IF(N184="snížená",J184,0)</f>
        <v>0</v>
      </c>
      <c r="BG184" s="233">
        <f>IF(N184="zákl. přenesená",J184,0)</f>
        <v>0</v>
      </c>
      <c r="BH184" s="233">
        <f>IF(N184="sníž. přenesená",J184,0)</f>
        <v>0</v>
      </c>
      <c r="BI184" s="233">
        <f>IF(N184="nulová",J184,0)</f>
        <v>0</v>
      </c>
      <c r="BJ184" s="18" t="s">
        <v>89</v>
      </c>
      <c r="BK184" s="233">
        <f>ROUND(I184*H184,2)</f>
        <v>0</v>
      </c>
      <c r="BL184" s="18" t="s">
        <v>554</v>
      </c>
      <c r="BM184" s="232" t="s">
        <v>744</v>
      </c>
    </row>
    <row r="185" s="2" customFormat="1" ht="33" customHeight="1">
      <c r="A185" s="39"/>
      <c r="B185" s="40"/>
      <c r="C185" s="220" t="s">
        <v>486</v>
      </c>
      <c r="D185" s="220" t="s">
        <v>144</v>
      </c>
      <c r="E185" s="221" t="s">
        <v>745</v>
      </c>
      <c r="F185" s="222" t="s">
        <v>746</v>
      </c>
      <c r="G185" s="223" t="s">
        <v>747</v>
      </c>
      <c r="H185" s="224">
        <v>1</v>
      </c>
      <c r="I185" s="225"/>
      <c r="J185" s="226">
        <f>ROUND(I185*H185,2)</f>
        <v>0</v>
      </c>
      <c r="K185" s="227"/>
      <c r="L185" s="45"/>
      <c r="M185" s="228" t="s">
        <v>1</v>
      </c>
      <c r="N185" s="229" t="s">
        <v>46</v>
      </c>
      <c r="O185" s="92"/>
      <c r="P185" s="230">
        <f>O185*H185</f>
        <v>0</v>
      </c>
      <c r="Q185" s="230">
        <v>0</v>
      </c>
      <c r="R185" s="230">
        <f>Q185*H185</f>
        <v>0</v>
      </c>
      <c r="S185" s="230">
        <v>0</v>
      </c>
      <c r="T185" s="231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2" t="s">
        <v>554</v>
      </c>
      <c r="AT185" s="232" t="s">
        <v>144</v>
      </c>
      <c r="AU185" s="232" t="s">
        <v>91</v>
      </c>
      <c r="AY185" s="18" t="s">
        <v>141</v>
      </c>
      <c r="BE185" s="233">
        <f>IF(N185="základní",J185,0)</f>
        <v>0</v>
      </c>
      <c r="BF185" s="233">
        <f>IF(N185="snížená",J185,0)</f>
        <v>0</v>
      </c>
      <c r="BG185" s="233">
        <f>IF(N185="zákl. přenesená",J185,0)</f>
        <v>0</v>
      </c>
      <c r="BH185" s="233">
        <f>IF(N185="sníž. přenesená",J185,0)</f>
        <v>0</v>
      </c>
      <c r="BI185" s="233">
        <f>IF(N185="nulová",J185,0)</f>
        <v>0</v>
      </c>
      <c r="BJ185" s="18" t="s">
        <v>89</v>
      </c>
      <c r="BK185" s="233">
        <f>ROUND(I185*H185,2)</f>
        <v>0</v>
      </c>
      <c r="BL185" s="18" t="s">
        <v>554</v>
      </c>
      <c r="BM185" s="232" t="s">
        <v>748</v>
      </c>
    </row>
    <row r="186" s="2" customFormat="1" ht="16.5" customHeight="1">
      <c r="A186" s="39"/>
      <c r="B186" s="40"/>
      <c r="C186" s="220" t="s">
        <v>490</v>
      </c>
      <c r="D186" s="220" t="s">
        <v>144</v>
      </c>
      <c r="E186" s="221" t="s">
        <v>749</v>
      </c>
      <c r="F186" s="222" t="s">
        <v>750</v>
      </c>
      <c r="G186" s="223" t="s">
        <v>263</v>
      </c>
      <c r="H186" s="224">
        <v>1</v>
      </c>
      <c r="I186" s="225"/>
      <c r="J186" s="226">
        <f>ROUND(I186*H186,2)</f>
        <v>0</v>
      </c>
      <c r="K186" s="227"/>
      <c r="L186" s="45"/>
      <c r="M186" s="228" t="s">
        <v>1</v>
      </c>
      <c r="N186" s="229" t="s">
        <v>46</v>
      </c>
      <c r="O186" s="92"/>
      <c r="P186" s="230">
        <f>O186*H186</f>
        <v>0</v>
      </c>
      <c r="Q186" s="230">
        <v>0</v>
      </c>
      <c r="R186" s="230">
        <f>Q186*H186</f>
        <v>0</v>
      </c>
      <c r="S186" s="230">
        <v>0</v>
      </c>
      <c r="T186" s="231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2" t="s">
        <v>554</v>
      </c>
      <c r="AT186" s="232" t="s">
        <v>144</v>
      </c>
      <c r="AU186" s="232" t="s">
        <v>91</v>
      </c>
      <c r="AY186" s="18" t="s">
        <v>141</v>
      </c>
      <c r="BE186" s="233">
        <f>IF(N186="základní",J186,0)</f>
        <v>0</v>
      </c>
      <c r="BF186" s="233">
        <f>IF(N186="snížená",J186,0)</f>
        <v>0</v>
      </c>
      <c r="BG186" s="233">
        <f>IF(N186="zákl. přenesená",J186,0)</f>
        <v>0</v>
      </c>
      <c r="BH186" s="233">
        <f>IF(N186="sníž. přenesená",J186,0)</f>
        <v>0</v>
      </c>
      <c r="BI186" s="233">
        <f>IF(N186="nulová",J186,0)</f>
        <v>0</v>
      </c>
      <c r="BJ186" s="18" t="s">
        <v>89</v>
      </c>
      <c r="BK186" s="233">
        <f>ROUND(I186*H186,2)</f>
        <v>0</v>
      </c>
      <c r="BL186" s="18" t="s">
        <v>554</v>
      </c>
      <c r="BM186" s="232" t="s">
        <v>751</v>
      </c>
    </row>
    <row r="187" s="2" customFormat="1" ht="24.15" customHeight="1">
      <c r="A187" s="39"/>
      <c r="B187" s="40"/>
      <c r="C187" s="220" t="s">
        <v>499</v>
      </c>
      <c r="D187" s="220" t="s">
        <v>144</v>
      </c>
      <c r="E187" s="221" t="s">
        <v>752</v>
      </c>
      <c r="F187" s="222" t="s">
        <v>753</v>
      </c>
      <c r="G187" s="223" t="s">
        <v>263</v>
      </c>
      <c r="H187" s="224">
        <v>1</v>
      </c>
      <c r="I187" s="225"/>
      <c r="J187" s="226">
        <f>ROUND(I187*H187,2)</f>
        <v>0</v>
      </c>
      <c r="K187" s="227"/>
      <c r="L187" s="45"/>
      <c r="M187" s="228" t="s">
        <v>1</v>
      </c>
      <c r="N187" s="229" t="s">
        <v>46</v>
      </c>
      <c r="O187" s="92"/>
      <c r="P187" s="230">
        <f>O187*H187</f>
        <v>0</v>
      </c>
      <c r="Q187" s="230">
        <v>0</v>
      </c>
      <c r="R187" s="230">
        <f>Q187*H187</f>
        <v>0</v>
      </c>
      <c r="S187" s="230">
        <v>0</v>
      </c>
      <c r="T187" s="231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2" t="s">
        <v>554</v>
      </c>
      <c r="AT187" s="232" t="s">
        <v>144</v>
      </c>
      <c r="AU187" s="232" t="s">
        <v>91</v>
      </c>
      <c r="AY187" s="18" t="s">
        <v>141</v>
      </c>
      <c r="BE187" s="233">
        <f>IF(N187="základní",J187,0)</f>
        <v>0</v>
      </c>
      <c r="BF187" s="233">
        <f>IF(N187="snížená",J187,0)</f>
        <v>0</v>
      </c>
      <c r="BG187" s="233">
        <f>IF(N187="zákl. přenesená",J187,0)</f>
        <v>0</v>
      </c>
      <c r="BH187" s="233">
        <f>IF(N187="sníž. přenesená",J187,0)</f>
        <v>0</v>
      </c>
      <c r="BI187" s="233">
        <f>IF(N187="nulová",J187,0)</f>
        <v>0</v>
      </c>
      <c r="BJ187" s="18" t="s">
        <v>89</v>
      </c>
      <c r="BK187" s="233">
        <f>ROUND(I187*H187,2)</f>
        <v>0</v>
      </c>
      <c r="BL187" s="18" t="s">
        <v>554</v>
      </c>
      <c r="BM187" s="232" t="s">
        <v>754</v>
      </c>
    </row>
    <row r="188" s="2" customFormat="1" ht="24.15" customHeight="1">
      <c r="A188" s="39"/>
      <c r="B188" s="40"/>
      <c r="C188" s="220" t="s">
        <v>503</v>
      </c>
      <c r="D188" s="220" t="s">
        <v>144</v>
      </c>
      <c r="E188" s="221" t="s">
        <v>755</v>
      </c>
      <c r="F188" s="222" t="s">
        <v>756</v>
      </c>
      <c r="G188" s="223" t="s">
        <v>493</v>
      </c>
      <c r="H188" s="224">
        <v>8</v>
      </c>
      <c r="I188" s="225"/>
      <c r="J188" s="226">
        <f>ROUND(I188*H188,2)</f>
        <v>0</v>
      </c>
      <c r="K188" s="227"/>
      <c r="L188" s="45"/>
      <c r="M188" s="228" t="s">
        <v>1</v>
      </c>
      <c r="N188" s="229" t="s">
        <v>46</v>
      </c>
      <c r="O188" s="92"/>
      <c r="P188" s="230">
        <f>O188*H188</f>
        <v>0</v>
      </c>
      <c r="Q188" s="230">
        <v>0</v>
      </c>
      <c r="R188" s="230">
        <f>Q188*H188</f>
        <v>0</v>
      </c>
      <c r="S188" s="230">
        <v>0</v>
      </c>
      <c r="T188" s="231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2" t="s">
        <v>554</v>
      </c>
      <c r="AT188" s="232" t="s">
        <v>144</v>
      </c>
      <c r="AU188" s="232" t="s">
        <v>91</v>
      </c>
      <c r="AY188" s="18" t="s">
        <v>141</v>
      </c>
      <c r="BE188" s="233">
        <f>IF(N188="základní",J188,0)</f>
        <v>0</v>
      </c>
      <c r="BF188" s="233">
        <f>IF(N188="snížená",J188,0)</f>
        <v>0</v>
      </c>
      <c r="BG188" s="233">
        <f>IF(N188="zákl. přenesená",J188,0)</f>
        <v>0</v>
      </c>
      <c r="BH188" s="233">
        <f>IF(N188="sníž. přenesená",J188,0)</f>
        <v>0</v>
      </c>
      <c r="BI188" s="233">
        <f>IF(N188="nulová",J188,0)</f>
        <v>0</v>
      </c>
      <c r="BJ188" s="18" t="s">
        <v>89</v>
      </c>
      <c r="BK188" s="233">
        <f>ROUND(I188*H188,2)</f>
        <v>0</v>
      </c>
      <c r="BL188" s="18" t="s">
        <v>554</v>
      </c>
      <c r="BM188" s="232" t="s">
        <v>757</v>
      </c>
    </row>
    <row r="189" s="2" customFormat="1" ht="24.15" customHeight="1">
      <c r="A189" s="39"/>
      <c r="B189" s="40"/>
      <c r="C189" s="220" t="s">
        <v>507</v>
      </c>
      <c r="D189" s="220" t="s">
        <v>144</v>
      </c>
      <c r="E189" s="221" t="s">
        <v>758</v>
      </c>
      <c r="F189" s="222" t="s">
        <v>759</v>
      </c>
      <c r="G189" s="223" t="s">
        <v>493</v>
      </c>
      <c r="H189" s="224">
        <v>25</v>
      </c>
      <c r="I189" s="225"/>
      <c r="J189" s="226">
        <f>ROUND(I189*H189,2)</f>
        <v>0</v>
      </c>
      <c r="K189" s="227"/>
      <c r="L189" s="45"/>
      <c r="M189" s="228" t="s">
        <v>1</v>
      </c>
      <c r="N189" s="229" t="s">
        <v>46</v>
      </c>
      <c r="O189" s="92"/>
      <c r="P189" s="230">
        <f>O189*H189</f>
        <v>0</v>
      </c>
      <c r="Q189" s="230">
        <v>0</v>
      </c>
      <c r="R189" s="230">
        <f>Q189*H189</f>
        <v>0</v>
      </c>
      <c r="S189" s="230">
        <v>0</v>
      </c>
      <c r="T189" s="231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2" t="s">
        <v>554</v>
      </c>
      <c r="AT189" s="232" t="s">
        <v>144</v>
      </c>
      <c r="AU189" s="232" t="s">
        <v>91</v>
      </c>
      <c r="AY189" s="18" t="s">
        <v>141</v>
      </c>
      <c r="BE189" s="233">
        <f>IF(N189="základní",J189,0)</f>
        <v>0</v>
      </c>
      <c r="BF189" s="233">
        <f>IF(N189="snížená",J189,0)</f>
        <v>0</v>
      </c>
      <c r="BG189" s="233">
        <f>IF(N189="zákl. přenesená",J189,0)</f>
        <v>0</v>
      </c>
      <c r="BH189" s="233">
        <f>IF(N189="sníž. přenesená",J189,0)</f>
        <v>0</v>
      </c>
      <c r="BI189" s="233">
        <f>IF(N189="nulová",J189,0)</f>
        <v>0</v>
      </c>
      <c r="BJ189" s="18" t="s">
        <v>89</v>
      </c>
      <c r="BK189" s="233">
        <f>ROUND(I189*H189,2)</f>
        <v>0</v>
      </c>
      <c r="BL189" s="18" t="s">
        <v>554</v>
      </c>
      <c r="BM189" s="232" t="s">
        <v>760</v>
      </c>
    </row>
    <row r="190" s="2" customFormat="1" ht="21.75" customHeight="1">
      <c r="A190" s="39"/>
      <c r="B190" s="40"/>
      <c r="C190" s="220" t="s">
        <v>511</v>
      </c>
      <c r="D190" s="220" t="s">
        <v>144</v>
      </c>
      <c r="E190" s="221" t="s">
        <v>761</v>
      </c>
      <c r="F190" s="222" t="s">
        <v>762</v>
      </c>
      <c r="G190" s="223" t="s">
        <v>493</v>
      </c>
      <c r="H190" s="224">
        <v>8</v>
      </c>
      <c r="I190" s="225"/>
      <c r="J190" s="226">
        <f>ROUND(I190*H190,2)</f>
        <v>0</v>
      </c>
      <c r="K190" s="227"/>
      <c r="L190" s="45"/>
      <c r="M190" s="228" t="s">
        <v>1</v>
      </c>
      <c r="N190" s="229" t="s">
        <v>46</v>
      </c>
      <c r="O190" s="92"/>
      <c r="P190" s="230">
        <f>O190*H190</f>
        <v>0</v>
      </c>
      <c r="Q190" s="230">
        <v>0</v>
      </c>
      <c r="R190" s="230">
        <f>Q190*H190</f>
        <v>0</v>
      </c>
      <c r="S190" s="230">
        <v>0</v>
      </c>
      <c r="T190" s="231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2" t="s">
        <v>554</v>
      </c>
      <c r="AT190" s="232" t="s">
        <v>144</v>
      </c>
      <c r="AU190" s="232" t="s">
        <v>91</v>
      </c>
      <c r="AY190" s="18" t="s">
        <v>141</v>
      </c>
      <c r="BE190" s="233">
        <f>IF(N190="základní",J190,0)</f>
        <v>0</v>
      </c>
      <c r="BF190" s="233">
        <f>IF(N190="snížená",J190,0)</f>
        <v>0</v>
      </c>
      <c r="BG190" s="233">
        <f>IF(N190="zákl. přenesená",J190,0)</f>
        <v>0</v>
      </c>
      <c r="BH190" s="233">
        <f>IF(N190="sníž. přenesená",J190,0)</f>
        <v>0</v>
      </c>
      <c r="BI190" s="233">
        <f>IF(N190="nulová",J190,0)</f>
        <v>0</v>
      </c>
      <c r="BJ190" s="18" t="s">
        <v>89</v>
      </c>
      <c r="BK190" s="233">
        <f>ROUND(I190*H190,2)</f>
        <v>0</v>
      </c>
      <c r="BL190" s="18" t="s">
        <v>554</v>
      </c>
      <c r="BM190" s="232" t="s">
        <v>763</v>
      </c>
    </row>
    <row r="191" s="2" customFormat="1" ht="21.75" customHeight="1">
      <c r="A191" s="39"/>
      <c r="B191" s="40"/>
      <c r="C191" s="220" t="s">
        <v>515</v>
      </c>
      <c r="D191" s="220" t="s">
        <v>144</v>
      </c>
      <c r="E191" s="221" t="s">
        <v>764</v>
      </c>
      <c r="F191" s="222" t="s">
        <v>765</v>
      </c>
      <c r="G191" s="223" t="s">
        <v>493</v>
      </c>
      <c r="H191" s="224">
        <v>2</v>
      </c>
      <c r="I191" s="225"/>
      <c r="J191" s="226">
        <f>ROUND(I191*H191,2)</f>
        <v>0</v>
      </c>
      <c r="K191" s="227"/>
      <c r="L191" s="45"/>
      <c r="M191" s="228" t="s">
        <v>1</v>
      </c>
      <c r="N191" s="229" t="s">
        <v>46</v>
      </c>
      <c r="O191" s="92"/>
      <c r="P191" s="230">
        <f>O191*H191</f>
        <v>0</v>
      </c>
      <c r="Q191" s="230">
        <v>0</v>
      </c>
      <c r="R191" s="230">
        <f>Q191*H191</f>
        <v>0</v>
      </c>
      <c r="S191" s="230">
        <v>0</v>
      </c>
      <c r="T191" s="231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2" t="s">
        <v>554</v>
      </c>
      <c r="AT191" s="232" t="s">
        <v>144</v>
      </c>
      <c r="AU191" s="232" t="s">
        <v>91</v>
      </c>
      <c r="AY191" s="18" t="s">
        <v>141</v>
      </c>
      <c r="BE191" s="233">
        <f>IF(N191="základní",J191,0)</f>
        <v>0</v>
      </c>
      <c r="BF191" s="233">
        <f>IF(N191="snížená",J191,0)</f>
        <v>0</v>
      </c>
      <c r="BG191" s="233">
        <f>IF(N191="zákl. přenesená",J191,0)</f>
        <v>0</v>
      </c>
      <c r="BH191" s="233">
        <f>IF(N191="sníž. přenesená",J191,0)</f>
        <v>0</v>
      </c>
      <c r="BI191" s="233">
        <f>IF(N191="nulová",J191,0)</f>
        <v>0</v>
      </c>
      <c r="BJ191" s="18" t="s">
        <v>89</v>
      </c>
      <c r="BK191" s="233">
        <f>ROUND(I191*H191,2)</f>
        <v>0</v>
      </c>
      <c r="BL191" s="18" t="s">
        <v>554</v>
      </c>
      <c r="BM191" s="232" t="s">
        <v>766</v>
      </c>
    </row>
    <row r="192" s="2" customFormat="1" ht="21.75" customHeight="1">
      <c r="A192" s="39"/>
      <c r="B192" s="40"/>
      <c r="C192" s="220" t="s">
        <v>519</v>
      </c>
      <c r="D192" s="220" t="s">
        <v>144</v>
      </c>
      <c r="E192" s="221" t="s">
        <v>767</v>
      </c>
      <c r="F192" s="222" t="s">
        <v>768</v>
      </c>
      <c r="G192" s="223" t="s">
        <v>147</v>
      </c>
      <c r="H192" s="224">
        <v>45</v>
      </c>
      <c r="I192" s="225"/>
      <c r="J192" s="226">
        <f>ROUND(I192*H192,2)</f>
        <v>0</v>
      </c>
      <c r="K192" s="227"/>
      <c r="L192" s="45"/>
      <c r="M192" s="228" t="s">
        <v>1</v>
      </c>
      <c r="N192" s="229" t="s">
        <v>46</v>
      </c>
      <c r="O192" s="92"/>
      <c r="P192" s="230">
        <f>O192*H192</f>
        <v>0</v>
      </c>
      <c r="Q192" s="230">
        <v>0</v>
      </c>
      <c r="R192" s="230">
        <f>Q192*H192</f>
        <v>0</v>
      </c>
      <c r="S192" s="230">
        <v>0</v>
      </c>
      <c r="T192" s="231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2" t="s">
        <v>554</v>
      </c>
      <c r="AT192" s="232" t="s">
        <v>144</v>
      </c>
      <c r="AU192" s="232" t="s">
        <v>91</v>
      </c>
      <c r="AY192" s="18" t="s">
        <v>141</v>
      </c>
      <c r="BE192" s="233">
        <f>IF(N192="základní",J192,0)</f>
        <v>0</v>
      </c>
      <c r="BF192" s="233">
        <f>IF(N192="snížená",J192,0)</f>
        <v>0</v>
      </c>
      <c r="BG192" s="233">
        <f>IF(N192="zákl. přenesená",J192,0)</f>
        <v>0</v>
      </c>
      <c r="BH192" s="233">
        <f>IF(N192="sníž. přenesená",J192,0)</f>
        <v>0</v>
      </c>
      <c r="BI192" s="233">
        <f>IF(N192="nulová",J192,0)</f>
        <v>0</v>
      </c>
      <c r="BJ192" s="18" t="s">
        <v>89</v>
      </c>
      <c r="BK192" s="233">
        <f>ROUND(I192*H192,2)</f>
        <v>0</v>
      </c>
      <c r="BL192" s="18" t="s">
        <v>554</v>
      </c>
      <c r="BM192" s="232" t="s">
        <v>769</v>
      </c>
    </row>
    <row r="193" s="2" customFormat="1" ht="24.15" customHeight="1">
      <c r="A193" s="39"/>
      <c r="B193" s="40"/>
      <c r="C193" s="220" t="s">
        <v>523</v>
      </c>
      <c r="D193" s="220" t="s">
        <v>144</v>
      </c>
      <c r="E193" s="221" t="s">
        <v>770</v>
      </c>
      <c r="F193" s="222" t="s">
        <v>771</v>
      </c>
      <c r="G193" s="223" t="s">
        <v>493</v>
      </c>
      <c r="H193" s="224">
        <v>5</v>
      </c>
      <c r="I193" s="225"/>
      <c r="J193" s="226">
        <f>ROUND(I193*H193,2)</f>
        <v>0</v>
      </c>
      <c r="K193" s="227"/>
      <c r="L193" s="45"/>
      <c r="M193" s="228" t="s">
        <v>1</v>
      </c>
      <c r="N193" s="229" t="s">
        <v>46</v>
      </c>
      <c r="O193" s="92"/>
      <c r="P193" s="230">
        <f>O193*H193</f>
        <v>0</v>
      </c>
      <c r="Q193" s="230">
        <v>0</v>
      </c>
      <c r="R193" s="230">
        <f>Q193*H193</f>
        <v>0</v>
      </c>
      <c r="S193" s="230">
        <v>0</v>
      </c>
      <c r="T193" s="231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2" t="s">
        <v>554</v>
      </c>
      <c r="AT193" s="232" t="s">
        <v>144</v>
      </c>
      <c r="AU193" s="232" t="s">
        <v>91</v>
      </c>
      <c r="AY193" s="18" t="s">
        <v>141</v>
      </c>
      <c r="BE193" s="233">
        <f>IF(N193="základní",J193,0)</f>
        <v>0</v>
      </c>
      <c r="BF193" s="233">
        <f>IF(N193="snížená",J193,0)</f>
        <v>0</v>
      </c>
      <c r="BG193" s="233">
        <f>IF(N193="zákl. přenesená",J193,0)</f>
        <v>0</v>
      </c>
      <c r="BH193" s="233">
        <f>IF(N193="sníž. přenesená",J193,0)</f>
        <v>0</v>
      </c>
      <c r="BI193" s="233">
        <f>IF(N193="nulová",J193,0)</f>
        <v>0</v>
      </c>
      <c r="BJ193" s="18" t="s">
        <v>89</v>
      </c>
      <c r="BK193" s="233">
        <f>ROUND(I193*H193,2)</f>
        <v>0</v>
      </c>
      <c r="BL193" s="18" t="s">
        <v>554</v>
      </c>
      <c r="BM193" s="232" t="s">
        <v>772</v>
      </c>
    </row>
    <row r="194" s="2" customFormat="1" ht="16.5" customHeight="1">
      <c r="A194" s="39"/>
      <c r="B194" s="40"/>
      <c r="C194" s="220" t="s">
        <v>527</v>
      </c>
      <c r="D194" s="220" t="s">
        <v>144</v>
      </c>
      <c r="E194" s="221" t="s">
        <v>773</v>
      </c>
      <c r="F194" s="222" t="s">
        <v>774</v>
      </c>
      <c r="G194" s="223" t="s">
        <v>237</v>
      </c>
      <c r="H194" s="224">
        <v>15</v>
      </c>
      <c r="I194" s="225"/>
      <c r="J194" s="226">
        <f>ROUND(I194*H194,2)</f>
        <v>0</v>
      </c>
      <c r="K194" s="227"/>
      <c r="L194" s="45"/>
      <c r="M194" s="228" t="s">
        <v>1</v>
      </c>
      <c r="N194" s="229" t="s">
        <v>46</v>
      </c>
      <c r="O194" s="92"/>
      <c r="P194" s="230">
        <f>O194*H194</f>
        <v>0</v>
      </c>
      <c r="Q194" s="230">
        <v>0</v>
      </c>
      <c r="R194" s="230">
        <f>Q194*H194</f>
        <v>0</v>
      </c>
      <c r="S194" s="230">
        <v>0</v>
      </c>
      <c r="T194" s="231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2" t="s">
        <v>554</v>
      </c>
      <c r="AT194" s="232" t="s">
        <v>144</v>
      </c>
      <c r="AU194" s="232" t="s">
        <v>91</v>
      </c>
      <c r="AY194" s="18" t="s">
        <v>141</v>
      </c>
      <c r="BE194" s="233">
        <f>IF(N194="základní",J194,0)</f>
        <v>0</v>
      </c>
      <c r="BF194" s="233">
        <f>IF(N194="snížená",J194,0)</f>
        <v>0</v>
      </c>
      <c r="BG194" s="233">
        <f>IF(N194="zákl. přenesená",J194,0)</f>
        <v>0</v>
      </c>
      <c r="BH194" s="233">
        <f>IF(N194="sníž. přenesená",J194,0)</f>
        <v>0</v>
      </c>
      <c r="BI194" s="233">
        <f>IF(N194="nulová",J194,0)</f>
        <v>0</v>
      </c>
      <c r="BJ194" s="18" t="s">
        <v>89</v>
      </c>
      <c r="BK194" s="233">
        <f>ROUND(I194*H194,2)</f>
        <v>0</v>
      </c>
      <c r="BL194" s="18" t="s">
        <v>554</v>
      </c>
      <c r="BM194" s="232" t="s">
        <v>775</v>
      </c>
    </row>
    <row r="195" s="2" customFormat="1" ht="16.5" customHeight="1">
      <c r="A195" s="39"/>
      <c r="B195" s="40"/>
      <c r="C195" s="220" t="s">
        <v>531</v>
      </c>
      <c r="D195" s="220" t="s">
        <v>144</v>
      </c>
      <c r="E195" s="221" t="s">
        <v>776</v>
      </c>
      <c r="F195" s="222" t="s">
        <v>777</v>
      </c>
      <c r="G195" s="223" t="s">
        <v>147</v>
      </c>
      <c r="H195" s="224">
        <v>2</v>
      </c>
      <c r="I195" s="225"/>
      <c r="J195" s="226">
        <f>ROUND(I195*H195,2)</f>
        <v>0</v>
      </c>
      <c r="K195" s="227"/>
      <c r="L195" s="45"/>
      <c r="M195" s="228" t="s">
        <v>1</v>
      </c>
      <c r="N195" s="229" t="s">
        <v>46</v>
      </c>
      <c r="O195" s="92"/>
      <c r="P195" s="230">
        <f>O195*H195</f>
        <v>0</v>
      </c>
      <c r="Q195" s="230">
        <v>0</v>
      </c>
      <c r="R195" s="230">
        <f>Q195*H195</f>
        <v>0</v>
      </c>
      <c r="S195" s="230">
        <v>0</v>
      </c>
      <c r="T195" s="231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2" t="s">
        <v>554</v>
      </c>
      <c r="AT195" s="232" t="s">
        <v>144</v>
      </c>
      <c r="AU195" s="232" t="s">
        <v>91</v>
      </c>
      <c r="AY195" s="18" t="s">
        <v>141</v>
      </c>
      <c r="BE195" s="233">
        <f>IF(N195="základní",J195,0)</f>
        <v>0</v>
      </c>
      <c r="BF195" s="233">
        <f>IF(N195="snížená",J195,0)</f>
        <v>0</v>
      </c>
      <c r="BG195" s="233">
        <f>IF(N195="zákl. přenesená",J195,0)</f>
        <v>0</v>
      </c>
      <c r="BH195" s="233">
        <f>IF(N195="sníž. přenesená",J195,0)</f>
        <v>0</v>
      </c>
      <c r="BI195" s="233">
        <f>IF(N195="nulová",J195,0)</f>
        <v>0</v>
      </c>
      <c r="BJ195" s="18" t="s">
        <v>89</v>
      </c>
      <c r="BK195" s="233">
        <f>ROUND(I195*H195,2)</f>
        <v>0</v>
      </c>
      <c r="BL195" s="18" t="s">
        <v>554</v>
      </c>
      <c r="BM195" s="232" t="s">
        <v>778</v>
      </c>
    </row>
    <row r="196" s="2" customFormat="1" ht="37.8" customHeight="1">
      <c r="A196" s="39"/>
      <c r="B196" s="40"/>
      <c r="C196" s="220" t="s">
        <v>537</v>
      </c>
      <c r="D196" s="220" t="s">
        <v>144</v>
      </c>
      <c r="E196" s="221" t="s">
        <v>779</v>
      </c>
      <c r="F196" s="222" t="s">
        <v>780</v>
      </c>
      <c r="G196" s="223" t="s">
        <v>263</v>
      </c>
      <c r="H196" s="224">
        <v>1</v>
      </c>
      <c r="I196" s="225"/>
      <c r="J196" s="226">
        <f>ROUND(I196*H196,2)</f>
        <v>0</v>
      </c>
      <c r="K196" s="227"/>
      <c r="L196" s="45"/>
      <c r="M196" s="228" t="s">
        <v>1</v>
      </c>
      <c r="N196" s="229" t="s">
        <v>46</v>
      </c>
      <c r="O196" s="92"/>
      <c r="P196" s="230">
        <f>O196*H196</f>
        <v>0</v>
      </c>
      <c r="Q196" s="230">
        <v>0</v>
      </c>
      <c r="R196" s="230">
        <f>Q196*H196</f>
        <v>0</v>
      </c>
      <c r="S196" s="230">
        <v>0</v>
      </c>
      <c r="T196" s="231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2" t="s">
        <v>554</v>
      </c>
      <c r="AT196" s="232" t="s">
        <v>144</v>
      </c>
      <c r="AU196" s="232" t="s">
        <v>91</v>
      </c>
      <c r="AY196" s="18" t="s">
        <v>141</v>
      </c>
      <c r="BE196" s="233">
        <f>IF(N196="základní",J196,0)</f>
        <v>0</v>
      </c>
      <c r="BF196" s="233">
        <f>IF(N196="snížená",J196,0)</f>
        <v>0</v>
      </c>
      <c r="BG196" s="233">
        <f>IF(N196="zákl. přenesená",J196,0)</f>
        <v>0</v>
      </c>
      <c r="BH196" s="233">
        <f>IF(N196="sníž. přenesená",J196,0)</f>
        <v>0</v>
      </c>
      <c r="BI196" s="233">
        <f>IF(N196="nulová",J196,0)</f>
        <v>0</v>
      </c>
      <c r="BJ196" s="18" t="s">
        <v>89</v>
      </c>
      <c r="BK196" s="233">
        <f>ROUND(I196*H196,2)</f>
        <v>0</v>
      </c>
      <c r="BL196" s="18" t="s">
        <v>554</v>
      </c>
      <c r="BM196" s="232" t="s">
        <v>781</v>
      </c>
    </row>
    <row r="197" s="2" customFormat="1" ht="16.5" customHeight="1">
      <c r="A197" s="39"/>
      <c r="B197" s="40"/>
      <c r="C197" s="220" t="s">
        <v>542</v>
      </c>
      <c r="D197" s="220" t="s">
        <v>144</v>
      </c>
      <c r="E197" s="221" t="s">
        <v>782</v>
      </c>
      <c r="F197" s="222" t="s">
        <v>783</v>
      </c>
      <c r="G197" s="223" t="s">
        <v>747</v>
      </c>
      <c r="H197" s="224">
        <v>1</v>
      </c>
      <c r="I197" s="225"/>
      <c r="J197" s="226">
        <f>ROUND(I197*H197,2)</f>
        <v>0</v>
      </c>
      <c r="K197" s="227"/>
      <c r="L197" s="45"/>
      <c r="M197" s="228" t="s">
        <v>1</v>
      </c>
      <c r="N197" s="229" t="s">
        <v>46</v>
      </c>
      <c r="O197" s="92"/>
      <c r="P197" s="230">
        <f>O197*H197</f>
        <v>0</v>
      </c>
      <c r="Q197" s="230">
        <v>0</v>
      </c>
      <c r="R197" s="230">
        <f>Q197*H197</f>
        <v>0</v>
      </c>
      <c r="S197" s="230">
        <v>0</v>
      </c>
      <c r="T197" s="231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2" t="s">
        <v>554</v>
      </c>
      <c r="AT197" s="232" t="s">
        <v>144</v>
      </c>
      <c r="AU197" s="232" t="s">
        <v>91</v>
      </c>
      <c r="AY197" s="18" t="s">
        <v>141</v>
      </c>
      <c r="BE197" s="233">
        <f>IF(N197="základní",J197,0)</f>
        <v>0</v>
      </c>
      <c r="BF197" s="233">
        <f>IF(N197="snížená",J197,0)</f>
        <v>0</v>
      </c>
      <c r="BG197" s="233">
        <f>IF(N197="zákl. přenesená",J197,0)</f>
        <v>0</v>
      </c>
      <c r="BH197" s="233">
        <f>IF(N197="sníž. přenesená",J197,0)</f>
        <v>0</v>
      </c>
      <c r="BI197" s="233">
        <f>IF(N197="nulová",J197,0)</f>
        <v>0</v>
      </c>
      <c r="BJ197" s="18" t="s">
        <v>89</v>
      </c>
      <c r="BK197" s="233">
        <f>ROUND(I197*H197,2)</f>
        <v>0</v>
      </c>
      <c r="BL197" s="18" t="s">
        <v>554</v>
      </c>
      <c r="BM197" s="232" t="s">
        <v>784</v>
      </c>
    </row>
    <row r="198" s="2" customFormat="1" ht="16.5" customHeight="1">
      <c r="A198" s="39"/>
      <c r="B198" s="40"/>
      <c r="C198" s="220" t="s">
        <v>785</v>
      </c>
      <c r="D198" s="220" t="s">
        <v>144</v>
      </c>
      <c r="E198" s="221" t="s">
        <v>786</v>
      </c>
      <c r="F198" s="222" t="s">
        <v>787</v>
      </c>
      <c r="G198" s="223" t="s">
        <v>747</v>
      </c>
      <c r="H198" s="224">
        <v>1</v>
      </c>
      <c r="I198" s="225"/>
      <c r="J198" s="226">
        <f>ROUND(I198*H198,2)</f>
        <v>0</v>
      </c>
      <c r="K198" s="227"/>
      <c r="L198" s="45"/>
      <c r="M198" s="228" t="s">
        <v>1</v>
      </c>
      <c r="N198" s="229" t="s">
        <v>46</v>
      </c>
      <c r="O198" s="92"/>
      <c r="P198" s="230">
        <f>O198*H198</f>
        <v>0</v>
      </c>
      <c r="Q198" s="230">
        <v>0</v>
      </c>
      <c r="R198" s="230">
        <f>Q198*H198</f>
        <v>0</v>
      </c>
      <c r="S198" s="230">
        <v>0</v>
      </c>
      <c r="T198" s="231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2" t="s">
        <v>554</v>
      </c>
      <c r="AT198" s="232" t="s">
        <v>144</v>
      </c>
      <c r="AU198" s="232" t="s">
        <v>91</v>
      </c>
      <c r="AY198" s="18" t="s">
        <v>141</v>
      </c>
      <c r="BE198" s="233">
        <f>IF(N198="základní",J198,0)</f>
        <v>0</v>
      </c>
      <c r="BF198" s="233">
        <f>IF(N198="snížená",J198,0)</f>
        <v>0</v>
      </c>
      <c r="BG198" s="233">
        <f>IF(N198="zákl. přenesená",J198,0)</f>
        <v>0</v>
      </c>
      <c r="BH198" s="233">
        <f>IF(N198="sníž. přenesená",J198,0)</f>
        <v>0</v>
      </c>
      <c r="BI198" s="233">
        <f>IF(N198="nulová",J198,0)</f>
        <v>0</v>
      </c>
      <c r="BJ198" s="18" t="s">
        <v>89</v>
      </c>
      <c r="BK198" s="233">
        <f>ROUND(I198*H198,2)</f>
        <v>0</v>
      </c>
      <c r="BL198" s="18" t="s">
        <v>554</v>
      </c>
      <c r="BM198" s="232" t="s">
        <v>788</v>
      </c>
    </row>
    <row r="199" s="2" customFormat="1" ht="16.5" customHeight="1">
      <c r="A199" s="39"/>
      <c r="B199" s="40"/>
      <c r="C199" s="220" t="s">
        <v>789</v>
      </c>
      <c r="D199" s="220" t="s">
        <v>144</v>
      </c>
      <c r="E199" s="221" t="s">
        <v>790</v>
      </c>
      <c r="F199" s="222" t="s">
        <v>791</v>
      </c>
      <c r="G199" s="223" t="s">
        <v>792</v>
      </c>
      <c r="H199" s="224">
        <v>0.8</v>
      </c>
      <c r="I199" s="225"/>
      <c r="J199" s="226">
        <f>ROUND(I199*H199,2)</f>
        <v>0</v>
      </c>
      <c r="K199" s="227"/>
      <c r="L199" s="45"/>
      <c r="M199" s="228" t="s">
        <v>1</v>
      </c>
      <c r="N199" s="229" t="s">
        <v>46</v>
      </c>
      <c r="O199" s="92"/>
      <c r="P199" s="230">
        <f>O199*H199</f>
        <v>0</v>
      </c>
      <c r="Q199" s="230">
        <v>0</v>
      </c>
      <c r="R199" s="230">
        <f>Q199*H199</f>
        <v>0</v>
      </c>
      <c r="S199" s="230">
        <v>0</v>
      </c>
      <c r="T199" s="231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2" t="s">
        <v>554</v>
      </c>
      <c r="AT199" s="232" t="s">
        <v>144</v>
      </c>
      <c r="AU199" s="232" t="s">
        <v>91</v>
      </c>
      <c r="AY199" s="18" t="s">
        <v>141</v>
      </c>
      <c r="BE199" s="233">
        <f>IF(N199="základní",J199,0)</f>
        <v>0</v>
      </c>
      <c r="BF199" s="233">
        <f>IF(N199="snížená",J199,0)</f>
        <v>0</v>
      </c>
      <c r="BG199" s="233">
        <f>IF(N199="zákl. přenesená",J199,0)</f>
        <v>0</v>
      </c>
      <c r="BH199" s="233">
        <f>IF(N199="sníž. přenesená",J199,0)</f>
        <v>0</v>
      </c>
      <c r="BI199" s="233">
        <f>IF(N199="nulová",J199,0)</f>
        <v>0</v>
      </c>
      <c r="BJ199" s="18" t="s">
        <v>89</v>
      </c>
      <c r="BK199" s="233">
        <f>ROUND(I199*H199,2)</f>
        <v>0</v>
      </c>
      <c r="BL199" s="18" t="s">
        <v>554</v>
      </c>
      <c r="BM199" s="232" t="s">
        <v>793</v>
      </c>
    </row>
    <row r="200" s="2" customFormat="1" ht="16.5" customHeight="1">
      <c r="A200" s="39"/>
      <c r="B200" s="40"/>
      <c r="C200" s="220" t="s">
        <v>794</v>
      </c>
      <c r="D200" s="220" t="s">
        <v>144</v>
      </c>
      <c r="E200" s="221" t="s">
        <v>795</v>
      </c>
      <c r="F200" s="222" t="s">
        <v>796</v>
      </c>
      <c r="G200" s="223" t="s">
        <v>237</v>
      </c>
      <c r="H200" s="224">
        <v>5</v>
      </c>
      <c r="I200" s="225"/>
      <c r="J200" s="226">
        <f>ROUND(I200*H200,2)</f>
        <v>0</v>
      </c>
      <c r="K200" s="227"/>
      <c r="L200" s="45"/>
      <c r="M200" s="228" t="s">
        <v>1</v>
      </c>
      <c r="N200" s="229" t="s">
        <v>46</v>
      </c>
      <c r="O200" s="92"/>
      <c r="P200" s="230">
        <f>O200*H200</f>
        <v>0</v>
      </c>
      <c r="Q200" s="230">
        <v>0</v>
      </c>
      <c r="R200" s="230">
        <f>Q200*H200</f>
        <v>0</v>
      </c>
      <c r="S200" s="230">
        <v>0</v>
      </c>
      <c r="T200" s="231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32" t="s">
        <v>554</v>
      </c>
      <c r="AT200" s="232" t="s">
        <v>144</v>
      </c>
      <c r="AU200" s="232" t="s">
        <v>91</v>
      </c>
      <c r="AY200" s="18" t="s">
        <v>141</v>
      </c>
      <c r="BE200" s="233">
        <f>IF(N200="základní",J200,0)</f>
        <v>0</v>
      </c>
      <c r="BF200" s="233">
        <f>IF(N200="snížená",J200,0)</f>
        <v>0</v>
      </c>
      <c r="BG200" s="233">
        <f>IF(N200="zákl. přenesená",J200,0)</f>
        <v>0</v>
      </c>
      <c r="BH200" s="233">
        <f>IF(N200="sníž. přenesená",J200,0)</f>
        <v>0</v>
      </c>
      <c r="BI200" s="233">
        <f>IF(N200="nulová",J200,0)</f>
        <v>0</v>
      </c>
      <c r="BJ200" s="18" t="s">
        <v>89</v>
      </c>
      <c r="BK200" s="233">
        <f>ROUND(I200*H200,2)</f>
        <v>0</v>
      </c>
      <c r="BL200" s="18" t="s">
        <v>554</v>
      </c>
      <c r="BM200" s="232" t="s">
        <v>797</v>
      </c>
    </row>
    <row r="201" s="2" customFormat="1" ht="21.75" customHeight="1">
      <c r="A201" s="39"/>
      <c r="B201" s="40"/>
      <c r="C201" s="220" t="s">
        <v>798</v>
      </c>
      <c r="D201" s="220" t="s">
        <v>144</v>
      </c>
      <c r="E201" s="221" t="s">
        <v>799</v>
      </c>
      <c r="F201" s="222" t="s">
        <v>800</v>
      </c>
      <c r="G201" s="223" t="s">
        <v>147</v>
      </c>
      <c r="H201" s="224">
        <v>1</v>
      </c>
      <c r="I201" s="225"/>
      <c r="J201" s="226">
        <f>ROUND(I201*H201,2)</f>
        <v>0</v>
      </c>
      <c r="K201" s="227"/>
      <c r="L201" s="45"/>
      <c r="M201" s="228" t="s">
        <v>1</v>
      </c>
      <c r="N201" s="229" t="s">
        <v>46</v>
      </c>
      <c r="O201" s="92"/>
      <c r="P201" s="230">
        <f>O201*H201</f>
        <v>0</v>
      </c>
      <c r="Q201" s="230">
        <v>0</v>
      </c>
      <c r="R201" s="230">
        <f>Q201*H201</f>
        <v>0</v>
      </c>
      <c r="S201" s="230">
        <v>0</v>
      </c>
      <c r="T201" s="231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2" t="s">
        <v>554</v>
      </c>
      <c r="AT201" s="232" t="s">
        <v>144</v>
      </c>
      <c r="AU201" s="232" t="s">
        <v>91</v>
      </c>
      <c r="AY201" s="18" t="s">
        <v>141</v>
      </c>
      <c r="BE201" s="233">
        <f>IF(N201="základní",J201,0)</f>
        <v>0</v>
      </c>
      <c r="BF201" s="233">
        <f>IF(N201="snížená",J201,0)</f>
        <v>0</v>
      </c>
      <c r="BG201" s="233">
        <f>IF(N201="zákl. přenesená",J201,0)</f>
        <v>0</v>
      </c>
      <c r="BH201" s="233">
        <f>IF(N201="sníž. přenesená",J201,0)</f>
        <v>0</v>
      </c>
      <c r="BI201" s="233">
        <f>IF(N201="nulová",J201,0)</f>
        <v>0</v>
      </c>
      <c r="BJ201" s="18" t="s">
        <v>89</v>
      </c>
      <c r="BK201" s="233">
        <f>ROUND(I201*H201,2)</f>
        <v>0</v>
      </c>
      <c r="BL201" s="18" t="s">
        <v>554</v>
      </c>
      <c r="BM201" s="232" t="s">
        <v>801</v>
      </c>
    </row>
    <row r="202" s="2" customFormat="1" ht="16.5" customHeight="1">
      <c r="A202" s="39"/>
      <c r="B202" s="40"/>
      <c r="C202" s="220" t="s">
        <v>802</v>
      </c>
      <c r="D202" s="220" t="s">
        <v>144</v>
      </c>
      <c r="E202" s="221" t="s">
        <v>803</v>
      </c>
      <c r="F202" s="222" t="s">
        <v>804</v>
      </c>
      <c r="G202" s="223" t="s">
        <v>237</v>
      </c>
      <c r="H202" s="224">
        <v>5</v>
      </c>
      <c r="I202" s="225"/>
      <c r="J202" s="226">
        <f>ROUND(I202*H202,2)</f>
        <v>0</v>
      </c>
      <c r="K202" s="227"/>
      <c r="L202" s="45"/>
      <c r="M202" s="289" t="s">
        <v>1</v>
      </c>
      <c r="N202" s="290" t="s">
        <v>46</v>
      </c>
      <c r="O202" s="291"/>
      <c r="P202" s="292">
        <f>O202*H202</f>
        <v>0</v>
      </c>
      <c r="Q202" s="292">
        <v>0</v>
      </c>
      <c r="R202" s="292">
        <f>Q202*H202</f>
        <v>0</v>
      </c>
      <c r="S202" s="292">
        <v>0</v>
      </c>
      <c r="T202" s="293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2" t="s">
        <v>554</v>
      </c>
      <c r="AT202" s="232" t="s">
        <v>144</v>
      </c>
      <c r="AU202" s="232" t="s">
        <v>91</v>
      </c>
      <c r="AY202" s="18" t="s">
        <v>141</v>
      </c>
      <c r="BE202" s="233">
        <f>IF(N202="základní",J202,0)</f>
        <v>0</v>
      </c>
      <c r="BF202" s="233">
        <f>IF(N202="snížená",J202,0)</f>
        <v>0</v>
      </c>
      <c r="BG202" s="233">
        <f>IF(N202="zákl. přenesená",J202,0)</f>
        <v>0</v>
      </c>
      <c r="BH202" s="233">
        <f>IF(N202="sníž. přenesená",J202,0)</f>
        <v>0</v>
      </c>
      <c r="BI202" s="233">
        <f>IF(N202="nulová",J202,0)</f>
        <v>0</v>
      </c>
      <c r="BJ202" s="18" t="s">
        <v>89</v>
      </c>
      <c r="BK202" s="233">
        <f>ROUND(I202*H202,2)</f>
        <v>0</v>
      </c>
      <c r="BL202" s="18" t="s">
        <v>554</v>
      </c>
      <c r="BM202" s="232" t="s">
        <v>805</v>
      </c>
    </row>
    <row r="203" s="2" customFormat="1" ht="6.96" customHeight="1">
      <c r="A203" s="39"/>
      <c r="B203" s="67"/>
      <c r="C203" s="68"/>
      <c r="D203" s="68"/>
      <c r="E203" s="68"/>
      <c r="F203" s="68"/>
      <c r="G203" s="68"/>
      <c r="H203" s="68"/>
      <c r="I203" s="68"/>
      <c r="J203" s="68"/>
      <c r="K203" s="68"/>
      <c r="L203" s="45"/>
      <c r="M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</row>
  </sheetData>
  <sheetProtection sheet="1" autoFilter="0" formatColumns="0" formatRows="0" objects="1" scenarios="1" spinCount="100000" saltValue="zunwYEhCfBsyv1xUC5w4rtGG7H4LxTC9omdDGpg3NURJXoAQrRzxJaBosL/JUtSR0FEB03loYg6rzhpSVy8MOw==" hashValue="30zHXwJ/anceHSx7gUCsIdQJXluSjeDjPipps6zgJ34hkifneNWeRO/5EC4gUYdyIIZoPnAhVSiFD1eC89r4Dg==" algorithmName="SHA-512" password="CF7A"/>
  <autoFilter ref="C117:K202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91</v>
      </c>
    </row>
    <row r="4" s="1" customFormat="1" ht="24.96" customHeight="1">
      <c r="B4" s="21"/>
      <c r="D4" s="139" t="s">
        <v>106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Rekonstrukce ČSOV Zeleneč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806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19. 10. 2025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">
        <v>27</v>
      </c>
      <c r="F15" s="39"/>
      <c r="G15" s="39"/>
      <c r="H15" s="39"/>
      <c r="I15" s="141" t="s">
        <v>28</v>
      </c>
      <c r="J15" s="144" t="s">
        <v>29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30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32</v>
      </c>
      <c r="E20" s="39"/>
      <c r="F20" s="39"/>
      <c r="G20" s="39"/>
      <c r="H20" s="39"/>
      <c r="I20" s="141" t="s">
        <v>25</v>
      </c>
      <c r="J20" s="144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tr">
        <f>IF('Rekapitulace stavby'!E17="","",'Rekapitulace stavby'!E17)</f>
        <v xml:space="preserve"> </v>
      </c>
      <c r="F21" s="39"/>
      <c r="G21" s="39"/>
      <c r="H21" s="39"/>
      <c r="I21" s="141" t="s">
        <v>28</v>
      </c>
      <c r="J21" s="144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35</v>
      </c>
      <c r="E23" s="39"/>
      <c r="F23" s="39"/>
      <c r="G23" s="39"/>
      <c r="H23" s="39"/>
      <c r="I23" s="141" t="s">
        <v>25</v>
      </c>
      <c r="J23" s="144" t="s">
        <v>36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">
        <v>37</v>
      </c>
      <c r="F24" s="39"/>
      <c r="G24" s="39"/>
      <c r="H24" s="39"/>
      <c r="I24" s="141" t="s">
        <v>28</v>
      </c>
      <c r="J24" s="144" t="s">
        <v>38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39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238.5" customHeight="1">
      <c r="A27" s="146"/>
      <c r="B27" s="147"/>
      <c r="C27" s="146"/>
      <c r="D27" s="146"/>
      <c r="E27" s="148" t="s">
        <v>109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41</v>
      </c>
      <c r="E30" s="39"/>
      <c r="F30" s="39"/>
      <c r="G30" s="39"/>
      <c r="H30" s="39"/>
      <c r="I30" s="39"/>
      <c r="J30" s="152">
        <f>ROUND(J129,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43</v>
      </c>
      <c r="G32" s="39"/>
      <c r="H32" s="39"/>
      <c r="I32" s="153" t="s">
        <v>42</v>
      </c>
      <c r="J32" s="153" t="s">
        <v>44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45</v>
      </c>
      <c r="E33" s="141" t="s">
        <v>46</v>
      </c>
      <c r="F33" s="155">
        <f>ROUND((SUM(BE129:BE262)),  2)</f>
        <v>0</v>
      </c>
      <c r="G33" s="39"/>
      <c r="H33" s="39"/>
      <c r="I33" s="156">
        <v>0.21</v>
      </c>
      <c r="J33" s="155">
        <f>ROUND(((SUM(BE129:BE262))*I33),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47</v>
      </c>
      <c r="F34" s="155">
        <f>ROUND((SUM(BF129:BF262)),  2)</f>
        <v>0</v>
      </c>
      <c r="G34" s="39"/>
      <c r="H34" s="39"/>
      <c r="I34" s="156">
        <v>0.12</v>
      </c>
      <c r="J34" s="155">
        <f>ROUND(((SUM(BF129:BF262))*I34),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48</v>
      </c>
      <c r="F35" s="155">
        <f>ROUND((SUM(BG129:BG262)),  2)</f>
        <v>0</v>
      </c>
      <c r="G35" s="39"/>
      <c r="H35" s="39"/>
      <c r="I35" s="156">
        <v>0.21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49</v>
      </c>
      <c r="F36" s="155">
        <f>ROUND((SUM(BH129:BH262)),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50</v>
      </c>
      <c r="F37" s="155">
        <f>ROUND((SUM(BI129:BI262)),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51</v>
      </c>
      <c r="E39" s="159"/>
      <c r="F39" s="159"/>
      <c r="G39" s="160" t="s">
        <v>52</v>
      </c>
      <c r="H39" s="161" t="s">
        <v>53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54</v>
      </c>
      <c r="E50" s="165"/>
      <c r="F50" s="165"/>
      <c r="G50" s="164" t="s">
        <v>55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56</v>
      </c>
      <c r="E61" s="167"/>
      <c r="F61" s="168" t="s">
        <v>57</v>
      </c>
      <c r="G61" s="166" t="s">
        <v>56</v>
      </c>
      <c r="H61" s="167"/>
      <c r="I61" s="167"/>
      <c r="J61" s="169" t="s">
        <v>57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58</v>
      </c>
      <c r="E65" s="170"/>
      <c r="F65" s="170"/>
      <c r="G65" s="164" t="s">
        <v>59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56</v>
      </c>
      <c r="E76" s="167"/>
      <c r="F76" s="168" t="s">
        <v>57</v>
      </c>
      <c r="G76" s="166" t="s">
        <v>56</v>
      </c>
      <c r="H76" s="167"/>
      <c r="I76" s="167"/>
      <c r="J76" s="169" t="s">
        <v>57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Rekonstrukce ČSOV Zeleneč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SO01 - Stavebně konstrukční řešení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ulice Olšová, Zeleneč</v>
      </c>
      <c r="G89" s="41"/>
      <c r="H89" s="41"/>
      <c r="I89" s="33" t="s">
        <v>22</v>
      </c>
      <c r="J89" s="80" t="str">
        <f>IF(J12="","",J12)</f>
        <v>19. 10. 2025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OBEC ZELENEČ</v>
      </c>
      <c r="G91" s="41"/>
      <c r="H91" s="41"/>
      <c r="I91" s="33" t="s">
        <v>32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40.05" customHeight="1">
      <c r="A92" s="39"/>
      <c r="B92" s="40"/>
      <c r="C92" s="33" t="s">
        <v>30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ERMEX ENGINEERING, spol. s r.o.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111</v>
      </c>
      <c r="D94" s="177"/>
      <c r="E94" s="177"/>
      <c r="F94" s="177"/>
      <c r="G94" s="177"/>
      <c r="H94" s="177"/>
      <c r="I94" s="177"/>
      <c r="J94" s="178" t="s">
        <v>112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113</v>
      </c>
      <c r="D96" s="41"/>
      <c r="E96" s="41"/>
      <c r="F96" s="41"/>
      <c r="G96" s="41"/>
      <c r="H96" s="41"/>
      <c r="I96" s="41"/>
      <c r="J96" s="111">
        <f>J129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114</v>
      </c>
    </row>
    <row r="97" s="9" customFormat="1" ht="24.96" customHeight="1">
      <c r="A97" s="9"/>
      <c r="B97" s="180"/>
      <c r="C97" s="181"/>
      <c r="D97" s="182" t="s">
        <v>807</v>
      </c>
      <c r="E97" s="183"/>
      <c r="F97" s="183"/>
      <c r="G97" s="183"/>
      <c r="H97" s="183"/>
      <c r="I97" s="183"/>
      <c r="J97" s="184">
        <f>J130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808</v>
      </c>
      <c r="E98" s="189"/>
      <c r="F98" s="189"/>
      <c r="G98" s="189"/>
      <c r="H98" s="189"/>
      <c r="I98" s="189"/>
      <c r="J98" s="190">
        <f>J131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809</v>
      </c>
      <c r="E99" s="189"/>
      <c r="F99" s="189"/>
      <c r="G99" s="189"/>
      <c r="H99" s="189"/>
      <c r="I99" s="189"/>
      <c r="J99" s="190">
        <f>J167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810</v>
      </c>
      <c r="E100" s="189"/>
      <c r="F100" s="189"/>
      <c r="G100" s="189"/>
      <c r="H100" s="189"/>
      <c r="I100" s="189"/>
      <c r="J100" s="190">
        <f>J170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811</v>
      </c>
      <c r="E101" s="189"/>
      <c r="F101" s="189"/>
      <c r="G101" s="189"/>
      <c r="H101" s="189"/>
      <c r="I101" s="189"/>
      <c r="J101" s="190">
        <f>J184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812</v>
      </c>
      <c r="E102" s="189"/>
      <c r="F102" s="189"/>
      <c r="G102" s="189"/>
      <c r="H102" s="189"/>
      <c r="I102" s="189"/>
      <c r="J102" s="190">
        <f>J187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813</v>
      </c>
      <c r="E103" s="189"/>
      <c r="F103" s="189"/>
      <c r="G103" s="189"/>
      <c r="H103" s="189"/>
      <c r="I103" s="189"/>
      <c r="J103" s="190">
        <f>J215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6"/>
      <c r="C104" s="187"/>
      <c r="D104" s="188" t="s">
        <v>126</v>
      </c>
      <c r="E104" s="189"/>
      <c r="F104" s="189"/>
      <c r="G104" s="189"/>
      <c r="H104" s="189"/>
      <c r="I104" s="189"/>
      <c r="J104" s="190">
        <f>J223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0"/>
      <c r="C105" s="181"/>
      <c r="D105" s="182" t="s">
        <v>814</v>
      </c>
      <c r="E105" s="183"/>
      <c r="F105" s="183"/>
      <c r="G105" s="183"/>
      <c r="H105" s="183"/>
      <c r="I105" s="183"/>
      <c r="J105" s="184">
        <f>J226</f>
        <v>0</v>
      </c>
      <c r="K105" s="181"/>
      <c r="L105" s="18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6"/>
      <c r="C106" s="187"/>
      <c r="D106" s="188" t="s">
        <v>815</v>
      </c>
      <c r="E106" s="189"/>
      <c r="F106" s="189"/>
      <c r="G106" s="189"/>
      <c r="H106" s="189"/>
      <c r="I106" s="189"/>
      <c r="J106" s="190">
        <f>J227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6"/>
      <c r="C107" s="187"/>
      <c r="D107" s="188" t="s">
        <v>816</v>
      </c>
      <c r="E107" s="189"/>
      <c r="F107" s="189"/>
      <c r="G107" s="189"/>
      <c r="H107" s="189"/>
      <c r="I107" s="189"/>
      <c r="J107" s="190">
        <f>J232</f>
        <v>0</v>
      </c>
      <c r="K107" s="187"/>
      <c r="L107" s="191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0"/>
      <c r="C108" s="181"/>
      <c r="D108" s="182" t="s">
        <v>817</v>
      </c>
      <c r="E108" s="183"/>
      <c r="F108" s="183"/>
      <c r="G108" s="183"/>
      <c r="H108" s="183"/>
      <c r="I108" s="183"/>
      <c r="J108" s="184">
        <f>J258</f>
        <v>0</v>
      </c>
      <c r="K108" s="181"/>
      <c r="L108" s="185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86"/>
      <c r="C109" s="187"/>
      <c r="D109" s="188" t="s">
        <v>818</v>
      </c>
      <c r="E109" s="189"/>
      <c r="F109" s="189"/>
      <c r="G109" s="189"/>
      <c r="H109" s="189"/>
      <c r="I109" s="189"/>
      <c r="J109" s="190">
        <f>J259</f>
        <v>0</v>
      </c>
      <c r="K109" s="187"/>
      <c r="L109" s="191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2" customFormat="1" ht="21.84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5" s="2" customFormat="1" ht="6.96" customHeight="1">
      <c r="A115" s="3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24.96" customHeight="1">
      <c r="A116" s="39"/>
      <c r="B116" s="40"/>
      <c r="C116" s="24" t="s">
        <v>127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16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175" t="str">
        <f>E7</f>
        <v>Rekonstrukce ČSOV Zeleneč</v>
      </c>
      <c r="F119" s="33"/>
      <c r="G119" s="33"/>
      <c r="H119" s="33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107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6.5" customHeight="1">
      <c r="A121" s="39"/>
      <c r="B121" s="40"/>
      <c r="C121" s="41"/>
      <c r="D121" s="41"/>
      <c r="E121" s="77" t="str">
        <f>E9</f>
        <v>SO01 - Stavebně konstrukční řešení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F12</f>
        <v>ulice Olšová, Zeleneč</v>
      </c>
      <c r="G123" s="41"/>
      <c r="H123" s="41"/>
      <c r="I123" s="33" t="s">
        <v>22</v>
      </c>
      <c r="J123" s="80" t="str">
        <f>IF(J12="","",J12)</f>
        <v>19. 10. 2025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24</v>
      </c>
      <c r="D125" s="41"/>
      <c r="E125" s="41"/>
      <c r="F125" s="28" t="str">
        <f>E15</f>
        <v>OBEC ZELENEČ</v>
      </c>
      <c r="G125" s="41"/>
      <c r="H125" s="41"/>
      <c r="I125" s="33" t="s">
        <v>32</v>
      </c>
      <c r="J125" s="37" t="str">
        <f>E21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40.05" customHeight="1">
      <c r="A126" s="39"/>
      <c r="B126" s="40"/>
      <c r="C126" s="33" t="s">
        <v>30</v>
      </c>
      <c r="D126" s="41"/>
      <c r="E126" s="41"/>
      <c r="F126" s="28" t="str">
        <f>IF(E18="","",E18)</f>
        <v>Vyplň údaj</v>
      </c>
      <c r="G126" s="41"/>
      <c r="H126" s="41"/>
      <c r="I126" s="33" t="s">
        <v>35</v>
      </c>
      <c r="J126" s="37" t="str">
        <f>E24</f>
        <v>ERMEX ENGINEERING, spol. s r.o.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192"/>
      <c r="B128" s="193"/>
      <c r="C128" s="194" t="s">
        <v>128</v>
      </c>
      <c r="D128" s="195" t="s">
        <v>66</v>
      </c>
      <c r="E128" s="195" t="s">
        <v>62</v>
      </c>
      <c r="F128" s="195" t="s">
        <v>63</v>
      </c>
      <c r="G128" s="195" t="s">
        <v>129</v>
      </c>
      <c r="H128" s="195" t="s">
        <v>130</v>
      </c>
      <c r="I128" s="195" t="s">
        <v>131</v>
      </c>
      <c r="J128" s="196" t="s">
        <v>112</v>
      </c>
      <c r="K128" s="197" t="s">
        <v>132</v>
      </c>
      <c r="L128" s="198"/>
      <c r="M128" s="101" t="s">
        <v>1</v>
      </c>
      <c r="N128" s="102" t="s">
        <v>45</v>
      </c>
      <c r="O128" s="102" t="s">
        <v>133</v>
      </c>
      <c r="P128" s="102" t="s">
        <v>134</v>
      </c>
      <c r="Q128" s="102" t="s">
        <v>135</v>
      </c>
      <c r="R128" s="102" t="s">
        <v>136</v>
      </c>
      <c r="S128" s="102" t="s">
        <v>137</v>
      </c>
      <c r="T128" s="103" t="s">
        <v>138</v>
      </c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</row>
    <row r="129" s="2" customFormat="1" ht="22.8" customHeight="1">
      <c r="A129" s="39"/>
      <c r="B129" s="40"/>
      <c r="C129" s="108" t="s">
        <v>139</v>
      </c>
      <c r="D129" s="41"/>
      <c r="E129" s="41"/>
      <c r="F129" s="41"/>
      <c r="G129" s="41"/>
      <c r="H129" s="41"/>
      <c r="I129" s="41"/>
      <c r="J129" s="199">
        <f>BK129</f>
        <v>0</v>
      </c>
      <c r="K129" s="41"/>
      <c r="L129" s="45"/>
      <c r="M129" s="104"/>
      <c r="N129" s="200"/>
      <c r="O129" s="105"/>
      <c r="P129" s="201">
        <f>P130+P226+P258</f>
        <v>0</v>
      </c>
      <c r="Q129" s="105"/>
      <c r="R129" s="201">
        <f>R130+R226+R258</f>
        <v>16.649580020000002</v>
      </c>
      <c r="S129" s="105"/>
      <c r="T129" s="202">
        <f>T130+T226+T258</f>
        <v>2.9836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80</v>
      </c>
      <c r="AU129" s="18" t="s">
        <v>114</v>
      </c>
      <c r="BK129" s="203">
        <f>BK130+BK226+BK258</f>
        <v>0</v>
      </c>
    </row>
    <row r="130" s="12" customFormat="1" ht="25.92" customHeight="1">
      <c r="A130" s="12"/>
      <c r="B130" s="204"/>
      <c r="C130" s="205"/>
      <c r="D130" s="206" t="s">
        <v>80</v>
      </c>
      <c r="E130" s="207" t="s">
        <v>140</v>
      </c>
      <c r="F130" s="207" t="s">
        <v>819</v>
      </c>
      <c r="G130" s="205"/>
      <c r="H130" s="205"/>
      <c r="I130" s="208"/>
      <c r="J130" s="209">
        <f>BK130</f>
        <v>0</v>
      </c>
      <c r="K130" s="205"/>
      <c r="L130" s="210"/>
      <c r="M130" s="211"/>
      <c r="N130" s="212"/>
      <c r="O130" s="212"/>
      <c r="P130" s="213">
        <f>P131+P167+P170+P184+P187+P215+P223</f>
        <v>0</v>
      </c>
      <c r="Q130" s="212"/>
      <c r="R130" s="213">
        <f>R131+R167+R170+R184+R187+R215+R223</f>
        <v>16.271683020000002</v>
      </c>
      <c r="S130" s="212"/>
      <c r="T130" s="214">
        <f>T131+T167+T170+T184+T187+T215+T223</f>
        <v>2.1136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5" t="s">
        <v>89</v>
      </c>
      <c r="AT130" s="216" t="s">
        <v>80</v>
      </c>
      <c r="AU130" s="216" t="s">
        <v>81</v>
      </c>
      <c r="AY130" s="215" t="s">
        <v>141</v>
      </c>
      <c r="BK130" s="217">
        <f>BK131+BK167+BK170+BK184+BK187+BK215+BK223</f>
        <v>0</v>
      </c>
    </row>
    <row r="131" s="12" customFormat="1" ht="22.8" customHeight="1">
      <c r="A131" s="12"/>
      <c r="B131" s="204"/>
      <c r="C131" s="205"/>
      <c r="D131" s="206" t="s">
        <v>80</v>
      </c>
      <c r="E131" s="218" t="s">
        <v>89</v>
      </c>
      <c r="F131" s="218" t="s">
        <v>820</v>
      </c>
      <c r="G131" s="205"/>
      <c r="H131" s="205"/>
      <c r="I131" s="208"/>
      <c r="J131" s="219">
        <f>BK131</f>
        <v>0</v>
      </c>
      <c r="K131" s="205"/>
      <c r="L131" s="210"/>
      <c r="M131" s="211"/>
      <c r="N131" s="212"/>
      <c r="O131" s="212"/>
      <c r="P131" s="213">
        <f>SUM(P132:P166)</f>
        <v>0</v>
      </c>
      <c r="Q131" s="212"/>
      <c r="R131" s="213">
        <f>SUM(R132:R166)</f>
        <v>8.4E-05</v>
      </c>
      <c r="S131" s="212"/>
      <c r="T131" s="214">
        <f>SUM(T132:T166)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5" t="s">
        <v>89</v>
      </c>
      <c r="AT131" s="216" t="s">
        <v>80</v>
      </c>
      <c r="AU131" s="216" t="s">
        <v>89</v>
      </c>
      <c r="AY131" s="215" t="s">
        <v>141</v>
      </c>
      <c r="BK131" s="217">
        <f>SUM(BK132:BK166)</f>
        <v>0</v>
      </c>
    </row>
    <row r="132" s="2" customFormat="1" ht="16.5" customHeight="1">
      <c r="A132" s="39"/>
      <c r="B132" s="40"/>
      <c r="C132" s="220" t="s">
        <v>89</v>
      </c>
      <c r="D132" s="220" t="s">
        <v>144</v>
      </c>
      <c r="E132" s="221" t="s">
        <v>821</v>
      </c>
      <c r="F132" s="222" t="s">
        <v>822</v>
      </c>
      <c r="G132" s="223" t="s">
        <v>823</v>
      </c>
      <c r="H132" s="224">
        <v>7</v>
      </c>
      <c r="I132" s="225"/>
      <c r="J132" s="226">
        <f>ROUND(I132*H132,2)</f>
        <v>0</v>
      </c>
      <c r="K132" s="227"/>
      <c r="L132" s="45"/>
      <c r="M132" s="228" t="s">
        <v>1</v>
      </c>
      <c r="N132" s="229" t="s">
        <v>46</v>
      </c>
      <c r="O132" s="92"/>
      <c r="P132" s="230">
        <f>O132*H132</f>
        <v>0</v>
      </c>
      <c r="Q132" s="230">
        <v>0</v>
      </c>
      <c r="R132" s="230">
        <f>Q132*H132</f>
        <v>0</v>
      </c>
      <c r="S132" s="230">
        <v>0</v>
      </c>
      <c r="T132" s="231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32" t="s">
        <v>148</v>
      </c>
      <c r="AT132" s="232" t="s">
        <v>144</v>
      </c>
      <c r="AU132" s="232" t="s">
        <v>91</v>
      </c>
      <c r="AY132" s="18" t="s">
        <v>141</v>
      </c>
      <c r="BE132" s="233">
        <f>IF(N132="základní",J132,0)</f>
        <v>0</v>
      </c>
      <c r="BF132" s="233">
        <f>IF(N132="snížená",J132,0)</f>
        <v>0</v>
      </c>
      <c r="BG132" s="233">
        <f>IF(N132="zákl. přenesená",J132,0)</f>
        <v>0</v>
      </c>
      <c r="BH132" s="233">
        <f>IF(N132="sníž. přenesená",J132,0)</f>
        <v>0</v>
      </c>
      <c r="BI132" s="233">
        <f>IF(N132="nulová",J132,0)</f>
        <v>0</v>
      </c>
      <c r="BJ132" s="18" t="s">
        <v>89</v>
      </c>
      <c r="BK132" s="233">
        <f>ROUND(I132*H132,2)</f>
        <v>0</v>
      </c>
      <c r="BL132" s="18" t="s">
        <v>148</v>
      </c>
      <c r="BM132" s="232" t="s">
        <v>824</v>
      </c>
    </row>
    <row r="133" s="14" customFormat="1">
      <c r="A133" s="14"/>
      <c r="B133" s="245"/>
      <c r="C133" s="246"/>
      <c r="D133" s="236" t="s">
        <v>154</v>
      </c>
      <c r="E133" s="247" t="s">
        <v>1</v>
      </c>
      <c r="F133" s="248" t="s">
        <v>825</v>
      </c>
      <c r="G133" s="246"/>
      <c r="H133" s="249">
        <v>7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154</v>
      </c>
      <c r="AU133" s="255" t="s">
        <v>91</v>
      </c>
      <c r="AV133" s="14" t="s">
        <v>91</v>
      </c>
      <c r="AW133" s="14" t="s">
        <v>34</v>
      </c>
      <c r="AX133" s="14" t="s">
        <v>89</v>
      </c>
      <c r="AY133" s="255" t="s">
        <v>141</v>
      </c>
    </row>
    <row r="134" s="2" customFormat="1" ht="21.75" customHeight="1">
      <c r="A134" s="39"/>
      <c r="B134" s="40"/>
      <c r="C134" s="220" t="s">
        <v>91</v>
      </c>
      <c r="D134" s="220" t="s">
        <v>144</v>
      </c>
      <c r="E134" s="221" t="s">
        <v>826</v>
      </c>
      <c r="F134" s="222" t="s">
        <v>827</v>
      </c>
      <c r="G134" s="223" t="s">
        <v>823</v>
      </c>
      <c r="H134" s="224">
        <v>0.942</v>
      </c>
      <c r="I134" s="225"/>
      <c r="J134" s="226">
        <f>ROUND(I134*H134,2)</f>
        <v>0</v>
      </c>
      <c r="K134" s="227"/>
      <c r="L134" s="45"/>
      <c r="M134" s="228" t="s">
        <v>1</v>
      </c>
      <c r="N134" s="229" t="s">
        <v>46</v>
      </c>
      <c r="O134" s="92"/>
      <c r="P134" s="230">
        <f>O134*H134</f>
        <v>0</v>
      </c>
      <c r="Q134" s="230">
        <v>0</v>
      </c>
      <c r="R134" s="230">
        <f>Q134*H134</f>
        <v>0</v>
      </c>
      <c r="S134" s="230">
        <v>0</v>
      </c>
      <c r="T134" s="231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2" t="s">
        <v>148</v>
      </c>
      <c r="AT134" s="232" t="s">
        <v>144</v>
      </c>
      <c r="AU134" s="232" t="s">
        <v>91</v>
      </c>
      <c r="AY134" s="18" t="s">
        <v>141</v>
      </c>
      <c r="BE134" s="233">
        <f>IF(N134="základní",J134,0)</f>
        <v>0</v>
      </c>
      <c r="BF134" s="233">
        <f>IF(N134="snížená",J134,0)</f>
        <v>0</v>
      </c>
      <c r="BG134" s="233">
        <f>IF(N134="zákl. přenesená",J134,0)</f>
        <v>0</v>
      </c>
      <c r="BH134" s="233">
        <f>IF(N134="sníž. přenesená",J134,0)</f>
        <v>0</v>
      </c>
      <c r="BI134" s="233">
        <f>IF(N134="nulová",J134,0)</f>
        <v>0</v>
      </c>
      <c r="BJ134" s="18" t="s">
        <v>89</v>
      </c>
      <c r="BK134" s="233">
        <f>ROUND(I134*H134,2)</f>
        <v>0</v>
      </c>
      <c r="BL134" s="18" t="s">
        <v>148</v>
      </c>
      <c r="BM134" s="232" t="s">
        <v>828</v>
      </c>
    </row>
    <row r="135" s="13" customFormat="1">
      <c r="A135" s="13"/>
      <c r="B135" s="234"/>
      <c r="C135" s="235"/>
      <c r="D135" s="236" t="s">
        <v>154</v>
      </c>
      <c r="E135" s="237" t="s">
        <v>1</v>
      </c>
      <c r="F135" s="238" t="s">
        <v>829</v>
      </c>
      <c r="G135" s="235"/>
      <c r="H135" s="237" t="s">
        <v>1</v>
      </c>
      <c r="I135" s="239"/>
      <c r="J135" s="235"/>
      <c r="K135" s="235"/>
      <c r="L135" s="240"/>
      <c r="M135" s="241"/>
      <c r="N135" s="242"/>
      <c r="O135" s="242"/>
      <c r="P135" s="242"/>
      <c r="Q135" s="242"/>
      <c r="R135" s="242"/>
      <c r="S135" s="242"/>
      <c r="T135" s="24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4" t="s">
        <v>154</v>
      </c>
      <c r="AU135" s="244" t="s">
        <v>91</v>
      </c>
      <c r="AV135" s="13" t="s">
        <v>89</v>
      </c>
      <c r="AW135" s="13" t="s">
        <v>34</v>
      </c>
      <c r="AX135" s="13" t="s">
        <v>81</v>
      </c>
      <c r="AY135" s="244" t="s">
        <v>141</v>
      </c>
    </row>
    <row r="136" s="14" customFormat="1">
      <c r="A136" s="14"/>
      <c r="B136" s="245"/>
      <c r="C136" s="246"/>
      <c r="D136" s="236" t="s">
        <v>154</v>
      </c>
      <c r="E136" s="247" t="s">
        <v>1</v>
      </c>
      <c r="F136" s="248" t="s">
        <v>830</v>
      </c>
      <c r="G136" s="246"/>
      <c r="H136" s="249">
        <v>0.82199999999999984</v>
      </c>
      <c r="I136" s="250"/>
      <c r="J136" s="246"/>
      <c r="K136" s="246"/>
      <c r="L136" s="251"/>
      <c r="M136" s="252"/>
      <c r="N136" s="253"/>
      <c r="O136" s="253"/>
      <c r="P136" s="253"/>
      <c r="Q136" s="253"/>
      <c r="R136" s="253"/>
      <c r="S136" s="253"/>
      <c r="T136" s="25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5" t="s">
        <v>154</v>
      </c>
      <c r="AU136" s="255" t="s">
        <v>91</v>
      </c>
      <c r="AV136" s="14" t="s">
        <v>91</v>
      </c>
      <c r="AW136" s="14" t="s">
        <v>34</v>
      </c>
      <c r="AX136" s="14" t="s">
        <v>81</v>
      </c>
      <c r="AY136" s="255" t="s">
        <v>141</v>
      </c>
    </row>
    <row r="137" s="13" customFormat="1">
      <c r="A137" s="13"/>
      <c r="B137" s="234"/>
      <c r="C137" s="235"/>
      <c r="D137" s="236" t="s">
        <v>154</v>
      </c>
      <c r="E137" s="237" t="s">
        <v>1</v>
      </c>
      <c r="F137" s="238" t="s">
        <v>831</v>
      </c>
      <c r="G137" s="235"/>
      <c r="H137" s="237" t="s">
        <v>1</v>
      </c>
      <c r="I137" s="239"/>
      <c r="J137" s="235"/>
      <c r="K137" s="235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154</v>
      </c>
      <c r="AU137" s="244" t="s">
        <v>91</v>
      </c>
      <c r="AV137" s="13" t="s">
        <v>89</v>
      </c>
      <c r="AW137" s="13" t="s">
        <v>34</v>
      </c>
      <c r="AX137" s="13" t="s">
        <v>81</v>
      </c>
      <c r="AY137" s="244" t="s">
        <v>141</v>
      </c>
    </row>
    <row r="138" s="14" customFormat="1">
      <c r="A138" s="14"/>
      <c r="B138" s="245"/>
      <c r="C138" s="246"/>
      <c r="D138" s="236" t="s">
        <v>154</v>
      </c>
      <c r="E138" s="247" t="s">
        <v>1</v>
      </c>
      <c r="F138" s="248" t="s">
        <v>832</v>
      </c>
      <c r="G138" s="246"/>
      <c r="H138" s="249">
        <v>0.12</v>
      </c>
      <c r="I138" s="250"/>
      <c r="J138" s="246"/>
      <c r="K138" s="246"/>
      <c r="L138" s="251"/>
      <c r="M138" s="252"/>
      <c r="N138" s="253"/>
      <c r="O138" s="253"/>
      <c r="P138" s="253"/>
      <c r="Q138" s="253"/>
      <c r="R138" s="253"/>
      <c r="S138" s="253"/>
      <c r="T138" s="25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5" t="s">
        <v>154</v>
      </c>
      <c r="AU138" s="255" t="s">
        <v>91</v>
      </c>
      <c r="AV138" s="14" t="s">
        <v>91</v>
      </c>
      <c r="AW138" s="14" t="s">
        <v>34</v>
      </c>
      <c r="AX138" s="14" t="s">
        <v>81</v>
      </c>
      <c r="AY138" s="255" t="s">
        <v>141</v>
      </c>
    </row>
    <row r="139" s="15" customFormat="1">
      <c r="A139" s="15"/>
      <c r="B139" s="256"/>
      <c r="C139" s="257"/>
      <c r="D139" s="236" t="s">
        <v>154</v>
      </c>
      <c r="E139" s="258" t="s">
        <v>1</v>
      </c>
      <c r="F139" s="259" t="s">
        <v>179</v>
      </c>
      <c r="G139" s="257"/>
      <c r="H139" s="260">
        <v>0.942</v>
      </c>
      <c r="I139" s="261"/>
      <c r="J139" s="257"/>
      <c r="K139" s="257"/>
      <c r="L139" s="262"/>
      <c r="M139" s="263"/>
      <c r="N139" s="264"/>
      <c r="O139" s="264"/>
      <c r="P139" s="264"/>
      <c r="Q139" s="264"/>
      <c r="R139" s="264"/>
      <c r="S139" s="264"/>
      <c r="T139" s="26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6" t="s">
        <v>154</v>
      </c>
      <c r="AU139" s="266" t="s">
        <v>91</v>
      </c>
      <c r="AV139" s="15" t="s">
        <v>148</v>
      </c>
      <c r="AW139" s="15" t="s">
        <v>34</v>
      </c>
      <c r="AX139" s="15" t="s">
        <v>89</v>
      </c>
      <c r="AY139" s="266" t="s">
        <v>141</v>
      </c>
    </row>
    <row r="140" s="2" customFormat="1" ht="24.15" customHeight="1">
      <c r="A140" s="39"/>
      <c r="B140" s="40"/>
      <c r="C140" s="220" t="s">
        <v>171</v>
      </c>
      <c r="D140" s="220" t="s">
        <v>144</v>
      </c>
      <c r="E140" s="221" t="s">
        <v>833</v>
      </c>
      <c r="F140" s="222" t="s">
        <v>834</v>
      </c>
      <c r="G140" s="223" t="s">
        <v>792</v>
      </c>
      <c r="H140" s="224">
        <v>0.48</v>
      </c>
      <c r="I140" s="225"/>
      <c r="J140" s="226">
        <f>ROUND(I140*H140,2)</f>
        <v>0</v>
      </c>
      <c r="K140" s="227"/>
      <c r="L140" s="45"/>
      <c r="M140" s="228" t="s">
        <v>1</v>
      </c>
      <c r="N140" s="229" t="s">
        <v>46</v>
      </c>
      <c r="O140" s="92"/>
      <c r="P140" s="230">
        <f>O140*H140</f>
        <v>0</v>
      </c>
      <c r="Q140" s="230">
        <v>0</v>
      </c>
      <c r="R140" s="230">
        <f>Q140*H140</f>
        <v>0</v>
      </c>
      <c r="S140" s="230">
        <v>0</v>
      </c>
      <c r="T140" s="231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2" t="s">
        <v>148</v>
      </c>
      <c r="AT140" s="232" t="s">
        <v>144</v>
      </c>
      <c r="AU140" s="232" t="s">
        <v>91</v>
      </c>
      <c r="AY140" s="18" t="s">
        <v>141</v>
      </c>
      <c r="BE140" s="233">
        <f>IF(N140="základní",J140,0)</f>
        <v>0</v>
      </c>
      <c r="BF140" s="233">
        <f>IF(N140="snížená",J140,0)</f>
        <v>0</v>
      </c>
      <c r="BG140" s="233">
        <f>IF(N140="zákl. přenesená",J140,0)</f>
        <v>0</v>
      </c>
      <c r="BH140" s="233">
        <f>IF(N140="sníž. přenesená",J140,0)</f>
        <v>0</v>
      </c>
      <c r="BI140" s="233">
        <f>IF(N140="nulová",J140,0)</f>
        <v>0</v>
      </c>
      <c r="BJ140" s="18" t="s">
        <v>89</v>
      </c>
      <c r="BK140" s="233">
        <f>ROUND(I140*H140,2)</f>
        <v>0</v>
      </c>
      <c r="BL140" s="18" t="s">
        <v>148</v>
      </c>
      <c r="BM140" s="232" t="s">
        <v>835</v>
      </c>
    </row>
    <row r="141" s="14" customFormat="1">
      <c r="A141" s="14"/>
      <c r="B141" s="245"/>
      <c r="C141" s="246"/>
      <c r="D141" s="236" t="s">
        <v>154</v>
      </c>
      <c r="E141" s="247" t="s">
        <v>1</v>
      </c>
      <c r="F141" s="248" t="s">
        <v>836</v>
      </c>
      <c r="G141" s="246"/>
      <c r="H141" s="249">
        <v>0.48</v>
      </c>
      <c r="I141" s="250"/>
      <c r="J141" s="246"/>
      <c r="K141" s="246"/>
      <c r="L141" s="251"/>
      <c r="M141" s="252"/>
      <c r="N141" s="253"/>
      <c r="O141" s="253"/>
      <c r="P141" s="253"/>
      <c r="Q141" s="253"/>
      <c r="R141" s="253"/>
      <c r="S141" s="253"/>
      <c r="T141" s="25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5" t="s">
        <v>154</v>
      </c>
      <c r="AU141" s="255" t="s">
        <v>91</v>
      </c>
      <c r="AV141" s="14" t="s">
        <v>91</v>
      </c>
      <c r="AW141" s="14" t="s">
        <v>34</v>
      </c>
      <c r="AX141" s="14" t="s">
        <v>89</v>
      </c>
      <c r="AY141" s="255" t="s">
        <v>141</v>
      </c>
    </row>
    <row r="142" s="2" customFormat="1" ht="33" customHeight="1">
      <c r="A142" s="39"/>
      <c r="B142" s="40"/>
      <c r="C142" s="220" t="s">
        <v>148</v>
      </c>
      <c r="D142" s="220" t="s">
        <v>144</v>
      </c>
      <c r="E142" s="221" t="s">
        <v>837</v>
      </c>
      <c r="F142" s="222" t="s">
        <v>838</v>
      </c>
      <c r="G142" s="223" t="s">
        <v>792</v>
      </c>
      <c r="H142" s="224">
        <v>0.48</v>
      </c>
      <c r="I142" s="225"/>
      <c r="J142" s="226">
        <f>ROUND(I142*H142,2)</f>
        <v>0</v>
      </c>
      <c r="K142" s="227"/>
      <c r="L142" s="45"/>
      <c r="M142" s="228" t="s">
        <v>1</v>
      </c>
      <c r="N142" s="229" t="s">
        <v>46</v>
      </c>
      <c r="O142" s="92"/>
      <c r="P142" s="230">
        <f>O142*H142</f>
        <v>0</v>
      </c>
      <c r="Q142" s="230">
        <v>0</v>
      </c>
      <c r="R142" s="230">
        <f>Q142*H142</f>
        <v>0</v>
      </c>
      <c r="S142" s="230">
        <v>0</v>
      </c>
      <c r="T142" s="231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32" t="s">
        <v>148</v>
      </c>
      <c r="AT142" s="232" t="s">
        <v>144</v>
      </c>
      <c r="AU142" s="232" t="s">
        <v>91</v>
      </c>
      <c r="AY142" s="18" t="s">
        <v>141</v>
      </c>
      <c r="BE142" s="233">
        <f>IF(N142="základní",J142,0)</f>
        <v>0</v>
      </c>
      <c r="BF142" s="233">
        <f>IF(N142="snížená",J142,0)</f>
        <v>0</v>
      </c>
      <c r="BG142" s="233">
        <f>IF(N142="zákl. přenesená",J142,0)</f>
        <v>0</v>
      </c>
      <c r="BH142" s="233">
        <f>IF(N142="sníž. přenesená",J142,0)</f>
        <v>0</v>
      </c>
      <c r="BI142" s="233">
        <f>IF(N142="nulová",J142,0)</f>
        <v>0</v>
      </c>
      <c r="BJ142" s="18" t="s">
        <v>89</v>
      </c>
      <c r="BK142" s="233">
        <f>ROUND(I142*H142,2)</f>
        <v>0</v>
      </c>
      <c r="BL142" s="18" t="s">
        <v>148</v>
      </c>
      <c r="BM142" s="232" t="s">
        <v>839</v>
      </c>
    </row>
    <row r="143" s="14" customFormat="1">
      <c r="A143" s="14"/>
      <c r="B143" s="245"/>
      <c r="C143" s="246"/>
      <c r="D143" s="236" t="s">
        <v>154</v>
      </c>
      <c r="E143" s="247" t="s">
        <v>1</v>
      </c>
      <c r="F143" s="248" t="s">
        <v>836</v>
      </c>
      <c r="G143" s="246"/>
      <c r="H143" s="249">
        <v>0.48</v>
      </c>
      <c r="I143" s="250"/>
      <c r="J143" s="246"/>
      <c r="K143" s="246"/>
      <c r="L143" s="251"/>
      <c r="M143" s="252"/>
      <c r="N143" s="253"/>
      <c r="O143" s="253"/>
      <c r="P143" s="253"/>
      <c r="Q143" s="253"/>
      <c r="R143" s="253"/>
      <c r="S143" s="253"/>
      <c r="T143" s="25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5" t="s">
        <v>154</v>
      </c>
      <c r="AU143" s="255" t="s">
        <v>91</v>
      </c>
      <c r="AV143" s="14" t="s">
        <v>91</v>
      </c>
      <c r="AW143" s="14" t="s">
        <v>34</v>
      </c>
      <c r="AX143" s="14" t="s">
        <v>89</v>
      </c>
      <c r="AY143" s="255" t="s">
        <v>141</v>
      </c>
    </row>
    <row r="144" s="2" customFormat="1" ht="24.15" customHeight="1">
      <c r="A144" s="39"/>
      <c r="B144" s="40"/>
      <c r="C144" s="220" t="s">
        <v>184</v>
      </c>
      <c r="D144" s="220" t="s">
        <v>144</v>
      </c>
      <c r="E144" s="221" t="s">
        <v>840</v>
      </c>
      <c r="F144" s="222" t="s">
        <v>841</v>
      </c>
      <c r="G144" s="223" t="s">
        <v>792</v>
      </c>
      <c r="H144" s="224">
        <v>1.4219999999999998</v>
      </c>
      <c r="I144" s="225"/>
      <c r="J144" s="226">
        <f>ROUND(I144*H144,2)</f>
        <v>0</v>
      </c>
      <c r="K144" s="227"/>
      <c r="L144" s="45"/>
      <c r="M144" s="228" t="s">
        <v>1</v>
      </c>
      <c r="N144" s="229" t="s">
        <v>46</v>
      </c>
      <c r="O144" s="92"/>
      <c r="P144" s="230">
        <f>O144*H144</f>
        <v>0</v>
      </c>
      <c r="Q144" s="230">
        <v>0</v>
      </c>
      <c r="R144" s="230">
        <f>Q144*H144</f>
        <v>0</v>
      </c>
      <c r="S144" s="230">
        <v>0</v>
      </c>
      <c r="T144" s="231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2" t="s">
        <v>148</v>
      </c>
      <c r="AT144" s="232" t="s">
        <v>144</v>
      </c>
      <c r="AU144" s="232" t="s">
        <v>91</v>
      </c>
      <c r="AY144" s="18" t="s">
        <v>141</v>
      </c>
      <c r="BE144" s="233">
        <f>IF(N144="základní",J144,0)</f>
        <v>0</v>
      </c>
      <c r="BF144" s="233">
        <f>IF(N144="snížená",J144,0)</f>
        <v>0</v>
      </c>
      <c r="BG144" s="233">
        <f>IF(N144="zákl. přenesená",J144,0)</f>
        <v>0</v>
      </c>
      <c r="BH144" s="233">
        <f>IF(N144="sníž. přenesená",J144,0)</f>
        <v>0</v>
      </c>
      <c r="BI144" s="233">
        <f>IF(N144="nulová",J144,0)</f>
        <v>0</v>
      </c>
      <c r="BJ144" s="18" t="s">
        <v>89</v>
      </c>
      <c r="BK144" s="233">
        <f>ROUND(I144*H144,2)</f>
        <v>0</v>
      </c>
      <c r="BL144" s="18" t="s">
        <v>148</v>
      </c>
      <c r="BM144" s="232" t="s">
        <v>842</v>
      </c>
    </row>
    <row r="145" s="13" customFormat="1">
      <c r="A145" s="13"/>
      <c r="B145" s="234"/>
      <c r="C145" s="235"/>
      <c r="D145" s="236" t="s">
        <v>154</v>
      </c>
      <c r="E145" s="237" t="s">
        <v>1</v>
      </c>
      <c r="F145" s="238" t="s">
        <v>829</v>
      </c>
      <c r="G145" s="235"/>
      <c r="H145" s="237" t="s">
        <v>1</v>
      </c>
      <c r="I145" s="239"/>
      <c r="J145" s="235"/>
      <c r="K145" s="235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154</v>
      </c>
      <c r="AU145" s="244" t="s">
        <v>91</v>
      </c>
      <c r="AV145" s="13" t="s">
        <v>89</v>
      </c>
      <c r="AW145" s="13" t="s">
        <v>34</v>
      </c>
      <c r="AX145" s="13" t="s">
        <v>81</v>
      </c>
      <c r="AY145" s="244" t="s">
        <v>141</v>
      </c>
    </row>
    <row r="146" s="14" customFormat="1">
      <c r="A146" s="14"/>
      <c r="B146" s="245"/>
      <c r="C146" s="246"/>
      <c r="D146" s="236" t="s">
        <v>154</v>
      </c>
      <c r="E146" s="247" t="s">
        <v>1</v>
      </c>
      <c r="F146" s="248" t="s">
        <v>830</v>
      </c>
      <c r="G146" s="246"/>
      <c r="H146" s="249">
        <v>0.82199999999999984</v>
      </c>
      <c r="I146" s="250"/>
      <c r="J146" s="246"/>
      <c r="K146" s="246"/>
      <c r="L146" s="251"/>
      <c r="M146" s="252"/>
      <c r="N146" s="253"/>
      <c r="O146" s="253"/>
      <c r="P146" s="253"/>
      <c r="Q146" s="253"/>
      <c r="R146" s="253"/>
      <c r="S146" s="253"/>
      <c r="T146" s="25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5" t="s">
        <v>154</v>
      </c>
      <c r="AU146" s="255" t="s">
        <v>91</v>
      </c>
      <c r="AV146" s="14" t="s">
        <v>91</v>
      </c>
      <c r="AW146" s="14" t="s">
        <v>34</v>
      </c>
      <c r="AX146" s="14" t="s">
        <v>81</v>
      </c>
      <c r="AY146" s="255" t="s">
        <v>141</v>
      </c>
    </row>
    <row r="147" s="13" customFormat="1">
      <c r="A147" s="13"/>
      <c r="B147" s="234"/>
      <c r="C147" s="235"/>
      <c r="D147" s="236" t="s">
        <v>154</v>
      </c>
      <c r="E147" s="237" t="s">
        <v>1</v>
      </c>
      <c r="F147" s="238" t="s">
        <v>831</v>
      </c>
      <c r="G147" s="235"/>
      <c r="H147" s="237" t="s">
        <v>1</v>
      </c>
      <c r="I147" s="239"/>
      <c r="J147" s="235"/>
      <c r="K147" s="235"/>
      <c r="L147" s="240"/>
      <c r="M147" s="241"/>
      <c r="N147" s="242"/>
      <c r="O147" s="242"/>
      <c r="P147" s="242"/>
      <c r="Q147" s="242"/>
      <c r="R147" s="242"/>
      <c r="S147" s="242"/>
      <c r="T147" s="24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4" t="s">
        <v>154</v>
      </c>
      <c r="AU147" s="244" t="s">
        <v>91</v>
      </c>
      <c r="AV147" s="13" t="s">
        <v>89</v>
      </c>
      <c r="AW147" s="13" t="s">
        <v>34</v>
      </c>
      <c r="AX147" s="13" t="s">
        <v>81</v>
      </c>
      <c r="AY147" s="244" t="s">
        <v>141</v>
      </c>
    </row>
    <row r="148" s="14" customFormat="1">
      <c r="A148" s="14"/>
      <c r="B148" s="245"/>
      <c r="C148" s="246"/>
      <c r="D148" s="236" t="s">
        <v>154</v>
      </c>
      <c r="E148" s="247" t="s">
        <v>1</v>
      </c>
      <c r="F148" s="248" t="s">
        <v>832</v>
      </c>
      <c r="G148" s="246"/>
      <c r="H148" s="249">
        <v>0.12</v>
      </c>
      <c r="I148" s="250"/>
      <c r="J148" s="246"/>
      <c r="K148" s="246"/>
      <c r="L148" s="251"/>
      <c r="M148" s="252"/>
      <c r="N148" s="253"/>
      <c r="O148" s="253"/>
      <c r="P148" s="253"/>
      <c r="Q148" s="253"/>
      <c r="R148" s="253"/>
      <c r="S148" s="253"/>
      <c r="T148" s="25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5" t="s">
        <v>154</v>
      </c>
      <c r="AU148" s="255" t="s">
        <v>91</v>
      </c>
      <c r="AV148" s="14" t="s">
        <v>91</v>
      </c>
      <c r="AW148" s="14" t="s">
        <v>34</v>
      </c>
      <c r="AX148" s="14" t="s">
        <v>81</v>
      </c>
      <c r="AY148" s="255" t="s">
        <v>141</v>
      </c>
    </row>
    <row r="149" s="13" customFormat="1">
      <c r="A149" s="13"/>
      <c r="B149" s="234"/>
      <c r="C149" s="235"/>
      <c r="D149" s="236" t="s">
        <v>154</v>
      </c>
      <c r="E149" s="237" t="s">
        <v>1</v>
      </c>
      <c r="F149" s="238" t="s">
        <v>843</v>
      </c>
      <c r="G149" s="235"/>
      <c r="H149" s="237" t="s">
        <v>1</v>
      </c>
      <c r="I149" s="239"/>
      <c r="J149" s="235"/>
      <c r="K149" s="235"/>
      <c r="L149" s="240"/>
      <c r="M149" s="241"/>
      <c r="N149" s="242"/>
      <c r="O149" s="242"/>
      <c r="P149" s="242"/>
      <c r="Q149" s="242"/>
      <c r="R149" s="242"/>
      <c r="S149" s="242"/>
      <c r="T149" s="24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4" t="s">
        <v>154</v>
      </c>
      <c r="AU149" s="244" t="s">
        <v>91</v>
      </c>
      <c r="AV149" s="13" t="s">
        <v>89</v>
      </c>
      <c r="AW149" s="13" t="s">
        <v>34</v>
      </c>
      <c r="AX149" s="13" t="s">
        <v>81</v>
      </c>
      <c r="AY149" s="244" t="s">
        <v>141</v>
      </c>
    </row>
    <row r="150" s="14" customFormat="1">
      <c r="A150" s="14"/>
      <c r="B150" s="245"/>
      <c r="C150" s="246"/>
      <c r="D150" s="236" t="s">
        <v>154</v>
      </c>
      <c r="E150" s="247" t="s">
        <v>1</v>
      </c>
      <c r="F150" s="248" t="s">
        <v>836</v>
      </c>
      <c r="G150" s="246"/>
      <c r="H150" s="249">
        <v>0.48</v>
      </c>
      <c r="I150" s="250"/>
      <c r="J150" s="246"/>
      <c r="K150" s="246"/>
      <c r="L150" s="251"/>
      <c r="M150" s="252"/>
      <c r="N150" s="253"/>
      <c r="O150" s="253"/>
      <c r="P150" s="253"/>
      <c r="Q150" s="253"/>
      <c r="R150" s="253"/>
      <c r="S150" s="253"/>
      <c r="T150" s="25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5" t="s">
        <v>154</v>
      </c>
      <c r="AU150" s="255" t="s">
        <v>91</v>
      </c>
      <c r="AV150" s="14" t="s">
        <v>91</v>
      </c>
      <c r="AW150" s="14" t="s">
        <v>34</v>
      </c>
      <c r="AX150" s="14" t="s">
        <v>81</v>
      </c>
      <c r="AY150" s="255" t="s">
        <v>141</v>
      </c>
    </row>
    <row r="151" s="15" customFormat="1">
      <c r="A151" s="15"/>
      <c r="B151" s="256"/>
      <c r="C151" s="257"/>
      <c r="D151" s="236" t="s">
        <v>154</v>
      </c>
      <c r="E151" s="258" t="s">
        <v>1</v>
      </c>
      <c r="F151" s="259" t="s">
        <v>179</v>
      </c>
      <c r="G151" s="257"/>
      <c r="H151" s="260">
        <v>1.4219999999999998</v>
      </c>
      <c r="I151" s="261"/>
      <c r="J151" s="257"/>
      <c r="K151" s="257"/>
      <c r="L151" s="262"/>
      <c r="M151" s="263"/>
      <c r="N151" s="264"/>
      <c r="O151" s="264"/>
      <c r="P151" s="264"/>
      <c r="Q151" s="264"/>
      <c r="R151" s="264"/>
      <c r="S151" s="264"/>
      <c r="T151" s="26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6" t="s">
        <v>154</v>
      </c>
      <c r="AU151" s="266" t="s">
        <v>91</v>
      </c>
      <c r="AV151" s="15" t="s">
        <v>148</v>
      </c>
      <c r="AW151" s="15" t="s">
        <v>34</v>
      </c>
      <c r="AX151" s="15" t="s">
        <v>89</v>
      </c>
      <c r="AY151" s="266" t="s">
        <v>141</v>
      </c>
    </row>
    <row r="152" s="2" customFormat="1" ht="24.15" customHeight="1">
      <c r="A152" s="39"/>
      <c r="B152" s="40"/>
      <c r="C152" s="220" t="s">
        <v>190</v>
      </c>
      <c r="D152" s="220" t="s">
        <v>144</v>
      </c>
      <c r="E152" s="221" t="s">
        <v>844</v>
      </c>
      <c r="F152" s="222" t="s">
        <v>845</v>
      </c>
      <c r="G152" s="223" t="s">
        <v>792</v>
      </c>
      <c r="H152" s="224">
        <v>0.48</v>
      </c>
      <c r="I152" s="225"/>
      <c r="J152" s="226">
        <f>ROUND(I152*H152,2)</f>
        <v>0</v>
      </c>
      <c r="K152" s="227"/>
      <c r="L152" s="45"/>
      <c r="M152" s="228" t="s">
        <v>1</v>
      </c>
      <c r="N152" s="229" t="s">
        <v>46</v>
      </c>
      <c r="O152" s="92"/>
      <c r="P152" s="230">
        <f>O152*H152</f>
        <v>0</v>
      </c>
      <c r="Q152" s="230">
        <v>0</v>
      </c>
      <c r="R152" s="230">
        <f>Q152*H152</f>
        <v>0</v>
      </c>
      <c r="S152" s="230">
        <v>0</v>
      </c>
      <c r="T152" s="231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2" t="s">
        <v>148</v>
      </c>
      <c r="AT152" s="232" t="s">
        <v>144</v>
      </c>
      <c r="AU152" s="232" t="s">
        <v>91</v>
      </c>
      <c r="AY152" s="18" t="s">
        <v>141</v>
      </c>
      <c r="BE152" s="233">
        <f>IF(N152="základní",J152,0)</f>
        <v>0</v>
      </c>
      <c r="BF152" s="233">
        <f>IF(N152="snížená",J152,0)</f>
        <v>0</v>
      </c>
      <c r="BG152" s="233">
        <f>IF(N152="zákl. přenesená",J152,0)</f>
        <v>0</v>
      </c>
      <c r="BH152" s="233">
        <f>IF(N152="sníž. přenesená",J152,0)</f>
        <v>0</v>
      </c>
      <c r="BI152" s="233">
        <f>IF(N152="nulová",J152,0)</f>
        <v>0</v>
      </c>
      <c r="BJ152" s="18" t="s">
        <v>89</v>
      </c>
      <c r="BK152" s="233">
        <f>ROUND(I152*H152,2)</f>
        <v>0</v>
      </c>
      <c r="BL152" s="18" t="s">
        <v>148</v>
      </c>
      <c r="BM152" s="232" t="s">
        <v>846</v>
      </c>
    </row>
    <row r="153" s="13" customFormat="1">
      <c r="A153" s="13"/>
      <c r="B153" s="234"/>
      <c r="C153" s="235"/>
      <c r="D153" s="236" t="s">
        <v>154</v>
      </c>
      <c r="E153" s="237" t="s">
        <v>1</v>
      </c>
      <c r="F153" s="238" t="s">
        <v>847</v>
      </c>
      <c r="G153" s="235"/>
      <c r="H153" s="237" t="s">
        <v>1</v>
      </c>
      <c r="I153" s="239"/>
      <c r="J153" s="235"/>
      <c r="K153" s="235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154</v>
      </c>
      <c r="AU153" s="244" t="s">
        <v>91</v>
      </c>
      <c r="AV153" s="13" t="s">
        <v>89</v>
      </c>
      <c r="AW153" s="13" t="s">
        <v>34</v>
      </c>
      <c r="AX153" s="13" t="s">
        <v>81</v>
      </c>
      <c r="AY153" s="244" t="s">
        <v>141</v>
      </c>
    </row>
    <row r="154" s="14" customFormat="1">
      <c r="A154" s="14"/>
      <c r="B154" s="245"/>
      <c r="C154" s="246"/>
      <c r="D154" s="236" t="s">
        <v>154</v>
      </c>
      <c r="E154" s="247" t="s">
        <v>1</v>
      </c>
      <c r="F154" s="248" t="s">
        <v>848</v>
      </c>
      <c r="G154" s="246"/>
      <c r="H154" s="249">
        <v>0.48</v>
      </c>
      <c r="I154" s="250"/>
      <c r="J154" s="246"/>
      <c r="K154" s="246"/>
      <c r="L154" s="251"/>
      <c r="M154" s="252"/>
      <c r="N154" s="253"/>
      <c r="O154" s="253"/>
      <c r="P154" s="253"/>
      <c r="Q154" s="253"/>
      <c r="R154" s="253"/>
      <c r="S154" s="253"/>
      <c r="T154" s="25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5" t="s">
        <v>154</v>
      </c>
      <c r="AU154" s="255" t="s">
        <v>91</v>
      </c>
      <c r="AV154" s="14" t="s">
        <v>91</v>
      </c>
      <c r="AW154" s="14" t="s">
        <v>34</v>
      </c>
      <c r="AX154" s="14" t="s">
        <v>89</v>
      </c>
      <c r="AY154" s="255" t="s">
        <v>141</v>
      </c>
    </row>
    <row r="155" s="2" customFormat="1" ht="24.15" customHeight="1">
      <c r="A155" s="39"/>
      <c r="B155" s="40"/>
      <c r="C155" s="220" t="s">
        <v>197</v>
      </c>
      <c r="D155" s="220" t="s">
        <v>144</v>
      </c>
      <c r="E155" s="221" t="s">
        <v>849</v>
      </c>
      <c r="F155" s="222" t="s">
        <v>850</v>
      </c>
      <c r="G155" s="223" t="s">
        <v>823</v>
      </c>
      <c r="H155" s="224">
        <v>0.942</v>
      </c>
      <c r="I155" s="225"/>
      <c r="J155" s="226">
        <f>ROUND(I155*H155,2)</f>
        <v>0</v>
      </c>
      <c r="K155" s="227"/>
      <c r="L155" s="45"/>
      <c r="M155" s="228" t="s">
        <v>1</v>
      </c>
      <c r="N155" s="229" t="s">
        <v>46</v>
      </c>
      <c r="O155" s="92"/>
      <c r="P155" s="230">
        <f>O155*H155</f>
        <v>0</v>
      </c>
      <c r="Q155" s="230">
        <v>0</v>
      </c>
      <c r="R155" s="230">
        <f>Q155*H155</f>
        <v>0</v>
      </c>
      <c r="S155" s="230">
        <v>0</v>
      </c>
      <c r="T155" s="231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2" t="s">
        <v>148</v>
      </c>
      <c r="AT155" s="232" t="s">
        <v>144</v>
      </c>
      <c r="AU155" s="232" t="s">
        <v>91</v>
      </c>
      <c r="AY155" s="18" t="s">
        <v>141</v>
      </c>
      <c r="BE155" s="233">
        <f>IF(N155="základní",J155,0)</f>
        <v>0</v>
      </c>
      <c r="BF155" s="233">
        <f>IF(N155="snížená",J155,0)</f>
        <v>0</v>
      </c>
      <c r="BG155" s="233">
        <f>IF(N155="zákl. přenesená",J155,0)</f>
        <v>0</v>
      </c>
      <c r="BH155" s="233">
        <f>IF(N155="sníž. přenesená",J155,0)</f>
        <v>0</v>
      </c>
      <c r="BI155" s="233">
        <f>IF(N155="nulová",J155,0)</f>
        <v>0</v>
      </c>
      <c r="BJ155" s="18" t="s">
        <v>89</v>
      </c>
      <c r="BK155" s="233">
        <f>ROUND(I155*H155,2)</f>
        <v>0</v>
      </c>
      <c r="BL155" s="18" t="s">
        <v>148</v>
      </c>
      <c r="BM155" s="232" t="s">
        <v>851</v>
      </c>
    </row>
    <row r="156" s="13" customFormat="1">
      <c r="A156" s="13"/>
      <c r="B156" s="234"/>
      <c r="C156" s="235"/>
      <c r="D156" s="236" t="s">
        <v>154</v>
      </c>
      <c r="E156" s="237" t="s">
        <v>1</v>
      </c>
      <c r="F156" s="238" t="s">
        <v>829</v>
      </c>
      <c r="G156" s="235"/>
      <c r="H156" s="237" t="s">
        <v>1</v>
      </c>
      <c r="I156" s="239"/>
      <c r="J156" s="235"/>
      <c r="K156" s="235"/>
      <c r="L156" s="240"/>
      <c r="M156" s="241"/>
      <c r="N156" s="242"/>
      <c r="O156" s="242"/>
      <c r="P156" s="242"/>
      <c r="Q156" s="242"/>
      <c r="R156" s="242"/>
      <c r="S156" s="242"/>
      <c r="T156" s="24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4" t="s">
        <v>154</v>
      </c>
      <c r="AU156" s="244" t="s">
        <v>91</v>
      </c>
      <c r="AV156" s="13" t="s">
        <v>89</v>
      </c>
      <c r="AW156" s="13" t="s">
        <v>34</v>
      </c>
      <c r="AX156" s="13" t="s">
        <v>81</v>
      </c>
      <c r="AY156" s="244" t="s">
        <v>141</v>
      </c>
    </row>
    <row r="157" s="14" customFormat="1">
      <c r="A157" s="14"/>
      <c r="B157" s="245"/>
      <c r="C157" s="246"/>
      <c r="D157" s="236" t="s">
        <v>154</v>
      </c>
      <c r="E157" s="247" t="s">
        <v>1</v>
      </c>
      <c r="F157" s="248" t="s">
        <v>830</v>
      </c>
      <c r="G157" s="246"/>
      <c r="H157" s="249">
        <v>0.82199999999999984</v>
      </c>
      <c r="I157" s="250"/>
      <c r="J157" s="246"/>
      <c r="K157" s="246"/>
      <c r="L157" s="251"/>
      <c r="M157" s="252"/>
      <c r="N157" s="253"/>
      <c r="O157" s="253"/>
      <c r="P157" s="253"/>
      <c r="Q157" s="253"/>
      <c r="R157" s="253"/>
      <c r="S157" s="253"/>
      <c r="T157" s="25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5" t="s">
        <v>154</v>
      </c>
      <c r="AU157" s="255" t="s">
        <v>91</v>
      </c>
      <c r="AV157" s="14" t="s">
        <v>91</v>
      </c>
      <c r="AW157" s="14" t="s">
        <v>34</v>
      </c>
      <c r="AX157" s="14" t="s">
        <v>81</v>
      </c>
      <c r="AY157" s="255" t="s">
        <v>141</v>
      </c>
    </row>
    <row r="158" s="13" customFormat="1">
      <c r="A158" s="13"/>
      <c r="B158" s="234"/>
      <c r="C158" s="235"/>
      <c r="D158" s="236" t="s">
        <v>154</v>
      </c>
      <c r="E158" s="237" t="s">
        <v>1</v>
      </c>
      <c r="F158" s="238" t="s">
        <v>831</v>
      </c>
      <c r="G158" s="235"/>
      <c r="H158" s="237" t="s">
        <v>1</v>
      </c>
      <c r="I158" s="239"/>
      <c r="J158" s="235"/>
      <c r="K158" s="235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154</v>
      </c>
      <c r="AU158" s="244" t="s">
        <v>91</v>
      </c>
      <c r="AV158" s="13" t="s">
        <v>89</v>
      </c>
      <c r="AW158" s="13" t="s">
        <v>34</v>
      </c>
      <c r="AX158" s="13" t="s">
        <v>81</v>
      </c>
      <c r="AY158" s="244" t="s">
        <v>141</v>
      </c>
    </row>
    <row r="159" s="14" customFormat="1">
      <c r="A159" s="14"/>
      <c r="B159" s="245"/>
      <c r="C159" s="246"/>
      <c r="D159" s="236" t="s">
        <v>154</v>
      </c>
      <c r="E159" s="247" t="s">
        <v>1</v>
      </c>
      <c r="F159" s="248" t="s">
        <v>832</v>
      </c>
      <c r="G159" s="246"/>
      <c r="H159" s="249">
        <v>0.12</v>
      </c>
      <c r="I159" s="250"/>
      <c r="J159" s="246"/>
      <c r="K159" s="246"/>
      <c r="L159" s="251"/>
      <c r="M159" s="252"/>
      <c r="N159" s="253"/>
      <c r="O159" s="253"/>
      <c r="P159" s="253"/>
      <c r="Q159" s="253"/>
      <c r="R159" s="253"/>
      <c r="S159" s="253"/>
      <c r="T159" s="25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5" t="s">
        <v>154</v>
      </c>
      <c r="AU159" s="255" t="s">
        <v>91</v>
      </c>
      <c r="AV159" s="14" t="s">
        <v>91</v>
      </c>
      <c r="AW159" s="14" t="s">
        <v>34</v>
      </c>
      <c r="AX159" s="14" t="s">
        <v>81</v>
      </c>
      <c r="AY159" s="255" t="s">
        <v>141</v>
      </c>
    </row>
    <row r="160" s="15" customFormat="1">
      <c r="A160" s="15"/>
      <c r="B160" s="256"/>
      <c r="C160" s="257"/>
      <c r="D160" s="236" t="s">
        <v>154</v>
      </c>
      <c r="E160" s="258" t="s">
        <v>1</v>
      </c>
      <c r="F160" s="259" t="s">
        <v>179</v>
      </c>
      <c r="G160" s="257"/>
      <c r="H160" s="260">
        <v>0.942</v>
      </c>
      <c r="I160" s="261"/>
      <c r="J160" s="257"/>
      <c r="K160" s="257"/>
      <c r="L160" s="262"/>
      <c r="M160" s="263"/>
      <c r="N160" s="264"/>
      <c r="O160" s="264"/>
      <c r="P160" s="264"/>
      <c r="Q160" s="264"/>
      <c r="R160" s="264"/>
      <c r="S160" s="264"/>
      <c r="T160" s="26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6" t="s">
        <v>154</v>
      </c>
      <c r="AU160" s="266" t="s">
        <v>91</v>
      </c>
      <c r="AV160" s="15" t="s">
        <v>148</v>
      </c>
      <c r="AW160" s="15" t="s">
        <v>34</v>
      </c>
      <c r="AX160" s="15" t="s">
        <v>89</v>
      </c>
      <c r="AY160" s="266" t="s">
        <v>141</v>
      </c>
    </row>
    <row r="161" s="2" customFormat="1" ht="24.15" customHeight="1">
      <c r="A161" s="39"/>
      <c r="B161" s="40"/>
      <c r="C161" s="220" t="s">
        <v>204</v>
      </c>
      <c r="D161" s="220" t="s">
        <v>144</v>
      </c>
      <c r="E161" s="221" t="s">
        <v>852</v>
      </c>
      <c r="F161" s="222" t="s">
        <v>853</v>
      </c>
      <c r="G161" s="223" t="s">
        <v>823</v>
      </c>
      <c r="H161" s="224">
        <v>4.2</v>
      </c>
      <c r="I161" s="225"/>
      <c r="J161" s="226">
        <f>ROUND(I161*H161,2)</f>
        <v>0</v>
      </c>
      <c r="K161" s="227"/>
      <c r="L161" s="45"/>
      <c r="M161" s="228" t="s">
        <v>1</v>
      </c>
      <c r="N161" s="229" t="s">
        <v>46</v>
      </c>
      <c r="O161" s="92"/>
      <c r="P161" s="230">
        <f>O161*H161</f>
        <v>0</v>
      </c>
      <c r="Q161" s="230">
        <v>0</v>
      </c>
      <c r="R161" s="230">
        <f>Q161*H161</f>
        <v>0</v>
      </c>
      <c r="S161" s="230">
        <v>0</v>
      </c>
      <c r="T161" s="231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2" t="s">
        <v>148</v>
      </c>
      <c r="AT161" s="232" t="s">
        <v>144</v>
      </c>
      <c r="AU161" s="232" t="s">
        <v>91</v>
      </c>
      <c r="AY161" s="18" t="s">
        <v>141</v>
      </c>
      <c r="BE161" s="233">
        <f>IF(N161="základní",J161,0)</f>
        <v>0</v>
      </c>
      <c r="BF161" s="233">
        <f>IF(N161="snížená",J161,0)</f>
        <v>0</v>
      </c>
      <c r="BG161" s="233">
        <f>IF(N161="zákl. přenesená",J161,0)</f>
        <v>0</v>
      </c>
      <c r="BH161" s="233">
        <f>IF(N161="sníž. přenesená",J161,0)</f>
        <v>0</v>
      </c>
      <c r="BI161" s="233">
        <f>IF(N161="nulová",J161,0)</f>
        <v>0</v>
      </c>
      <c r="BJ161" s="18" t="s">
        <v>89</v>
      </c>
      <c r="BK161" s="233">
        <f>ROUND(I161*H161,2)</f>
        <v>0</v>
      </c>
      <c r="BL161" s="18" t="s">
        <v>148</v>
      </c>
      <c r="BM161" s="232" t="s">
        <v>854</v>
      </c>
    </row>
    <row r="162" s="14" customFormat="1">
      <c r="A162" s="14"/>
      <c r="B162" s="245"/>
      <c r="C162" s="246"/>
      <c r="D162" s="236" t="s">
        <v>154</v>
      </c>
      <c r="E162" s="247" t="s">
        <v>1</v>
      </c>
      <c r="F162" s="248" t="s">
        <v>855</v>
      </c>
      <c r="G162" s="246"/>
      <c r="H162" s="249">
        <v>2.4</v>
      </c>
      <c r="I162" s="250"/>
      <c r="J162" s="246"/>
      <c r="K162" s="246"/>
      <c r="L162" s="251"/>
      <c r="M162" s="252"/>
      <c r="N162" s="253"/>
      <c r="O162" s="253"/>
      <c r="P162" s="253"/>
      <c r="Q162" s="253"/>
      <c r="R162" s="253"/>
      <c r="S162" s="253"/>
      <c r="T162" s="25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5" t="s">
        <v>154</v>
      </c>
      <c r="AU162" s="255" t="s">
        <v>91</v>
      </c>
      <c r="AV162" s="14" t="s">
        <v>91</v>
      </c>
      <c r="AW162" s="14" t="s">
        <v>34</v>
      </c>
      <c r="AX162" s="14" t="s">
        <v>81</v>
      </c>
      <c r="AY162" s="255" t="s">
        <v>141</v>
      </c>
    </row>
    <row r="163" s="14" customFormat="1">
      <c r="A163" s="14"/>
      <c r="B163" s="245"/>
      <c r="C163" s="246"/>
      <c r="D163" s="236" t="s">
        <v>154</v>
      </c>
      <c r="E163" s="247" t="s">
        <v>1</v>
      </c>
      <c r="F163" s="248" t="s">
        <v>856</v>
      </c>
      <c r="G163" s="246"/>
      <c r="H163" s="249">
        <v>1.8</v>
      </c>
      <c r="I163" s="250"/>
      <c r="J163" s="246"/>
      <c r="K163" s="246"/>
      <c r="L163" s="251"/>
      <c r="M163" s="252"/>
      <c r="N163" s="253"/>
      <c r="O163" s="253"/>
      <c r="P163" s="253"/>
      <c r="Q163" s="253"/>
      <c r="R163" s="253"/>
      <c r="S163" s="253"/>
      <c r="T163" s="25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5" t="s">
        <v>154</v>
      </c>
      <c r="AU163" s="255" t="s">
        <v>91</v>
      </c>
      <c r="AV163" s="14" t="s">
        <v>91</v>
      </c>
      <c r="AW163" s="14" t="s">
        <v>34</v>
      </c>
      <c r="AX163" s="14" t="s">
        <v>81</v>
      </c>
      <c r="AY163" s="255" t="s">
        <v>141</v>
      </c>
    </row>
    <row r="164" s="15" customFormat="1">
      <c r="A164" s="15"/>
      <c r="B164" s="256"/>
      <c r="C164" s="257"/>
      <c r="D164" s="236" t="s">
        <v>154</v>
      </c>
      <c r="E164" s="258" t="s">
        <v>1</v>
      </c>
      <c r="F164" s="259" t="s">
        <v>179</v>
      </c>
      <c r="G164" s="257"/>
      <c r="H164" s="260">
        <v>4.2</v>
      </c>
      <c r="I164" s="261"/>
      <c r="J164" s="257"/>
      <c r="K164" s="257"/>
      <c r="L164" s="262"/>
      <c r="M164" s="263"/>
      <c r="N164" s="264"/>
      <c r="O164" s="264"/>
      <c r="P164" s="264"/>
      <c r="Q164" s="264"/>
      <c r="R164" s="264"/>
      <c r="S164" s="264"/>
      <c r="T164" s="26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6" t="s">
        <v>154</v>
      </c>
      <c r="AU164" s="266" t="s">
        <v>91</v>
      </c>
      <c r="AV164" s="15" t="s">
        <v>148</v>
      </c>
      <c r="AW164" s="15" t="s">
        <v>34</v>
      </c>
      <c r="AX164" s="15" t="s">
        <v>89</v>
      </c>
      <c r="AY164" s="266" t="s">
        <v>141</v>
      </c>
    </row>
    <row r="165" s="2" customFormat="1" ht="16.5" customHeight="1">
      <c r="A165" s="39"/>
      <c r="B165" s="40"/>
      <c r="C165" s="267" t="s">
        <v>208</v>
      </c>
      <c r="D165" s="267" t="s">
        <v>222</v>
      </c>
      <c r="E165" s="268" t="s">
        <v>857</v>
      </c>
      <c r="F165" s="269" t="s">
        <v>858</v>
      </c>
      <c r="G165" s="270" t="s">
        <v>200</v>
      </c>
      <c r="H165" s="271">
        <v>0.084</v>
      </c>
      <c r="I165" s="272"/>
      <c r="J165" s="273">
        <f>ROUND(I165*H165,2)</f>
        <v>0</v>
      </c>
      <c r="K165" s="274"/>
      <c r="L165" s="275"/>
      <c r="M165" s="276" t="s">
        <v>1</v>
      </c>
      <c r="N165" s="277" t="s">
        <v>46</v>
      </c>
      <c r="O165" s="92"/>
      <c r="P165" s="230">
        <f>O165*H165</f>
        <v>0</v>
      </c>
      <c r="Q165" s="230">
        <v>0.001</v>
      </c>
      <c r="R165" s="230">
        <f>Q165*H165</f>
        <v>8.4E-05</v>
      </c>
      <c r="S165" s="230">
        <v>0</v>
      </c>
      <c r="T165" s="231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2" t="s">
        <v>204</v>
      </c>
      <c r="AT165" s="232" t="s">
        <v>222</v>
      </c>
      <c r="AU165" s="232" t="s">
        <v>91</v>
      </c>
      <c r="AY165" s="18" t="s">
        <v>141</v>
      </c>
      <c r="BE165" s="233">
        <f>IF(N165="základní",J165,0)</f>
        <v>0</v>
      </c>
      <c r="BF165" s="233">
        <f>IF(N165="snížená",J165,0)</f>
        <v>0</v>
      </c>
      <c r="BG165" s="233">
        <f>IF(N165="zákl. přenesená",J165,0)</f>
        <v>0</v>
      </c>
      <c r="BH165" s="233">
        <f>IF(N165="sníž. přenesená",J165,0)</f>
        <v>0</v>
      </c>
      <c r="BI165" s="233">
        <f>IF(N165="nulová",J165,0)</f>
        <v>0</v>
      </c>
      <c r="BJ165" s="18" t="s">
        <v>89</v>
      </c>
      <c r="BK165" s="233">
        <f>ROUND(I165*H165,2)</f>
        <v>0</v>
      </c>
      <c r="BL165" s="18" t="s">
        <v>148</v>
      </c>
      <c r="BM165" s="232" t="s">
        <v>859</v>
      </c>
    </row>
    <row r="166" s="14" customFormat="1">
      <c r="A166" s="14"/>
      <c r="B166" s="245"/>
      <c r="C166" s="246"/>
      <c r="D166" s="236" t="s">
        <v>154</v>
      </c>
      <c r="E166" s="246"/>
      <c r="F166" s="248" t="s">
        <v>860</v>
      </c>
      <c r="G166" s="246"/>
      <c r="H166" s="249">
        <v>0.084</v>
      </c>
      <c r="I166" s="250"/>
      <c r="J166" s="246"/>
      <c r="K166" s="246"/>
      <c r="L166" s="251"/>
      <c r="M166" s="252"/>
      <c r="N166" s="253"/>
      <c r="O166" s="253"/>
      <c r="P166" s="253"/>
      <c r="Q166" s="253"/>
      <c r="R166" s="253"/>
      <c r="S166" s="253"/>
      <c r="T166" s="25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5" t="s">
        <v>154</v>
      </c>
      <c r="AU166" s="255" t="s">
        <v>91</v>
      </c>
      <c r="AV166" s="14" t="s">
        <v>91</v>
      </c>
      <c r="AW166" s="14" t="s">
        <v>4</v>
      </c>
      <c r="AX166" s="14" t="s">
        <v>89</v>
      </c>
      <c r="AY166" s="255" t="s">
        <v>141</v>
      </c>
    </row>
    <row r="167" s="12" customFormat="1" ht="22.8" customHeight="1">
      <c r="A167" s="12"/>
      <c r="B167" s="204"/>
      <c r="C167" s="205"/>
      <c r="D167" s="206" t="s">
        <v>80</v>
      </c>
      <c r="E167" s="218" t="s">
        <v>171</v>
      </c>
      <c r="F167" s="218" t="s">
        <v>861</v>
      </c>
      <c r="G167" s="205"/>
      <c r="H167" s="205"/>
      <c r="I167" s="208"/>
      <c r="J167" s="219">
        <f>BK167</f>
        <v>0</v>
      </c>
      <c r="K167" s="205"/>
      <c r="L167" s="210"/>
      <c r="M167" s="211"/>
      <c r="N167" s="212"/>
      <c r="O167" s="212"/>
      <c r="P167" s="213">
        <f>SUM(P168:P169)</f>
        <v>0</v>
      </c>
      <c r="Q167" s="212"/>
      <c r="R167" s="213">
        <f>SUM(R168:R169)</f>
        <v>11.0703264</v>
      </c>
      <c r="S167" s="212"/>
      <c r="T167" s="214">
        <f>SUM(T168:T169)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5" t="s">
        <v>89</v>
      </c>
      <c r="AT167" s="216" t="s">
        <v>80</v>
      </c>
      <c r="AU167" s="216" t="s">
        <v>89</v>
      </c>
      <c r="AY167" s="215" t="s">
        <v>141</v>
      </c>
      <c r="BK167" s="217">
        <f>SUM(BK168:BK169)</f>
        <v>0</v>
      </c>
    </row>
    <row r="168" s="2" customFormat="1" ht="24.15" customHeight="1">
      <c r="A168" s="39"/>
      <c r="B168" s="40"/>
      <c r="C168" s="220" t="s">
        <v>212</v>
      </c>
      <c r="D168" s="220" t="s">
        <v>144</v>
      </c>
      <c r="E168" s="221" t="s">
        <v>862</v>
      </c>
      <c r="F168" s="222" t="s">
        <v>863</v>
      </c>
      <c r="G168" s="223" t="s">
        <v>823</v>
      </c>
      <c r="H168" s="224">
        <v>4.112</v>
      </c>
      <c r="I168" s="225"/>
      <c r="J168" s="226">
        <f>ROUND(I168*H168,2)</f>
        <v>0</v>
      </c>
      <c r="K168" s="227"/>
      <c r="L168" s="45"/>
      <c r="M168" s="228" t="s">
        <v>1</v>
      </c>
      <c r="N168" s="229" t="s">
        <v>46</v>
      </c>
      <c r="O168" s="92"/>
      <c r="P168" s="230">
        <f>O168*H168</f>
        <v>0</v>
      </c>
      <c r="Q168" s="230">
        <v>2.6922</v>
      </c>
      <c r="R168" s="230">
        <f>Q168*H168</f>
        <v>11.0703264</v>
      </c>
      <c r="S168" s="230">
        <v>0</v>
      </c>
      <c r="T168" s="231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2" t="s">
        <v>148</v>
      </c>
      <c r="AT168" s="232" t="s">
        <v>144</v>
      </c>
      <c r="AU168" s="232" t="s">
        <v>91</v>
      </c>
      <c r="AY168" s="18" t="s">
        <v>141</v>
      </c>
      <c r="BE168" s="233">
        <f>IF(N168="základní",J168,0)</f>
        <v>0</v>
      </c>
      <c r="BF168" s="233">
        <f>IF(N168="snížená",J168,0)</f>
        <v>0</v>
      </c>
      <c r="BG168" s="233">
        <f>IF(N168="zákl. přenesená",J168,0)</f>
        <v>0</v>
      </c>
      <c r="BH168" s="233">
        <f>IF(N168="sníž. přenesená",J168,0)</f>
        <v>0</v>
      </c>
      <c r="BI168" s="233">
        <f>IF(N168="nulová",J168,0)</f>
        <v>0</v>
      </c>
      <c r="BJ168" s="18" t="s">
        <v>89</v>
      </c>
      <c r="BK168" s="233">
        <f>ROUND(I168*H168,2)</f>
        <v>0</v>
      </c>
      <c r="BL168" s="18" t="s">
        <v>148</v>
      </c>
      <c r="BM168" s="232" t="s">
        <v>864</v>
      </c>
    </row>
    <row r="169" s="14" customFormat="1">
      <c r="A169" s="14"/>
      <c r="B169" s="245"/>
      <c r="C169" s="246"/>
      <c r="D169" s="236" t="s">
        <v>154</v>
      </c>
      <c r="E169" s="247" t="s">
        <v>1</v>
      </c>
      <c r="F169" s="248" t="s">
        <v>865</v>
      </c>
      <c r="G169" s="246"/>
      <c r="H169" s="249">
        <v>4.112</v>
      </c>
      <c r="I169" s="250"/>
      <c r="J169" s="246"/>
      <c r="K169" s="246"/>
      <c r="L169" s="251"/>
      <c r="M169" s="252"/>
      <c r="N169" s="253"/>
      <c r="O169" s="253"/>
      <c r="P169" s="253"/>
      <c r="Q169" s="253"/>
      <c r="R169" s="253"/>
      <c r="S169" s="253"/>
      <c r="T169" s="25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5" t="s">
        <v>154</v>
      </c>
      <c r="AU169" s="255" t="s">
        <v>91</v>
      </c>
      <c r="AV169" s="14" t="s">
        <v>91</v>
      </c>
      <c r="AW169" s="14" t="s">
        <v>34</v>
      </c>
      <c r="AX169" s="14" t="s">
        <v>89</v>
      </c>
      <c r="AY169" s="255" t="s">
        <v>141</v>
      </c>
    </row>
    <row r="170" s="12" customFormat="1" ht="22.8" customHeight="1">
      <c r="A170" s="12"/>
      <c r="B170" s="204"/>
      <c r="C170" s="205"/>
      <c r="D170" s="206" t="s">
        <v>80</v>
      </c>
      <c r="E170" s="218" t="s">
        <v>148</v>
      </c>
      <c r="F170" s="218" t="s">
        <v>866</v>
      </c>
      <c r="G170" s="205"/>
      <c r="H170" s="205"/>
      <c r="I170" s="208"/>
      <c r="J170" s="219">
        <f>BK170</f>
        <v>0</v>
      </c>
      <c r="K170" s="205"/>
      <c r="L170" s="210"/>
      <c r="M170" s="211"/>
      <c r="N170" s="212"/>
      <c r="O170" s="212"/>
      <c r="P170" s="213">
        <f>SUM(P171:P183)</f>
        <v>0</v>
      </c>
      <c r="Q170" s="212"/>
      <c r="R170" s="213">
        <f>SUM(R171:R183)</f>
        <v>4.20304509</v>
      </c>
      <c r="S170" s="212"/>
      <c r="T170" s="214">
        <f>SUM(T171:T183)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5" t="s">
        <v>89</v>
      </c>
      <c r="AT170" s="216" t="s">
        <v>80</v>
      </c>
      <c r="AU170" s="216" t="s">
        <v>89</v>
      </c>
      <c r="AY170" s="215" t="s">
        <v>141</v>
      </c>
      <c r="BK170" s="217">
        <f>SUM(BK171:BK183)</f>
        <v>0</v>
      </c>
    </row>
    <row r="171" s="2" customFormat="1" ht="16.5" customHeight="1">
      <c r="A171" s="39"/>
      <c r="B171" s="40"/>
      <c r="C171" s="220" t="s">
        <v>221</v>
      </c>
      <c r="D171" s="220" t="s">
        <v>144</v>
      </c>
      <c r="E171" s="221" t="s">
        <v>867</v>
      </c>
      <c r="F171" s="222" t="s">
        <v>868</v>
      </c>
      <c r="G171" s="223" t="s">
        <v>174</v>
      </c>
      <c r="H171" s="224">
        <v>2</v>
      </c>
      <c r="I171" s="225"/>
      <c r="J171" s="226">
        <f>ROUND(I171*H171,2)</f>
        <v>0</v>
      </c>
      <c r="K171" s="227"/>
      <c r="L171" s="45"/>
      <c r="M171" s="228" t="s">
        <v>1</v>
      </c>
      <c r="N171" s="229" t="s">
        <v>46</v>
      </c>
      <c r="O171" s="92"/>
      <c r="P171" s="230">
        <f>O171*H171</f>
        <v>0</v>
      </c>
      <c r="Q171" s="230">
        <v>0</v>
      </c>
      <c r="R171" s="230">
        <f>Q171*H171</f>
        <v>0</v>
      </c>
      <c r="S171" s="230">
        <v>0</v>
      </c>
      <c r="T171" s="231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2" t="s">
        <v>148</v>
      </c>
      <c r="AT171" s="232" t="s">
        <v>144</v>
      </c>
      <c r="AU171" s="232" t="s">
        <v>91</v>
      </c>
      <c r="AY171" s="18" t="s">
        <v>141</v>
      </c>
      <c r="BE171" s="233">
        <f>IF(N171="základní",J171,0)</f>
        <v>0</v>
      </c>
      <c r="BF171" s="233">
        <f>IF(N171="snížená",J171,0)</f>
        <v>0</v>
      </c>
      <c r="BG171" s="233">
        <f>IF(N171="zákl. přenesená",J171,0)</f>
        <v>0</v>
      </c>
      <c r="BH171" s="233">
        <f>IF(N171="sníž. přenesená",J171,0)</f>
        <v>0</v>
      </c>
      <c r="BI171" s="233">
        <f>IF(N171="nulová",J171,0)</f>
        <v>0</v>
      </c>
      <c r="BJ171" s="18" t="s">
        <v>89</v>
      </c>
      <c r="BK171" s="233">
        <f>ROUND(I171*H171,2)</f>
        <v>0</v>
      </c>
      <c r="BL171" s="18" t="s">
        <v>148</v>
      </c>
      <c r="BM171" s="232" t="s">
        <v>869</v>
      </c>
    </row>
    <row r="172" s="2" customFormat="1" ht="16.5" customHeight="1">
      <c r="A172" s="39"/>
      <c r="B172" s="40"/>
      <c r="C172" s="220" t="s">
        <v>8</v>
      </c>
      <c r="D172" s="220" t="s">
        <v>144</v>
      </c>
      <c r="E172" s="221" t="s">
        <v>870</v>
      </c>
      <c r="F172" s="222" t="s">
        <v>871</v>
      </c>
      <c r="G172" s="223" t="s">
        <v>174</v>
      </c>
      <c r="H172" s="224">
        <v>1</v>
      </c>
      <c r="I172" s="225"/>
      <c r="J172" s="226">
        <f>ROUND(I172*H172,2)</f>
        <v>0</v>
      </c>
      <c r="K172" s="227"/>
      <c r="L172" s="45"/>
      <c r="M172" s="228" t="s">
        <v>1</v>
      </c>
      <c r="N172" s="229" t="s">
        <v>46</v>
      </c>
      <c r="O172" s="92"/>
      <c r="P172" s="230">
        <f>O172*H172</f>
        <v>0</v>
      </c>
      <c r="Q172" s="230">
        <v>0</v>
      </c>
      <c r="R172" s="230">
        <f>Q172*H172</f>
        <v>0</v>
      </c>
      <c r="S172" s="230">
        <v>0</v>
      </c>
      <c r="T172" s="231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2" t="s">
        <v>148</v>
      </c>
      <c r="AT172" s="232" t="s">
        <v>144</v>
      </c>
      <c r="AU172" s="232" t="s">
        <v>91</v>
      </c>
      <c r="AY172" s="18" t="s">
        <v>141</v>
      </c>
      <c r="BE172" s="233">
        <f>IF(N172="základní",J172,0)</f>
        <v>0</v>
      </c>
      <c r="BF172" s="233">
        <f>IF(N172="snížená",J172,0)</f>
        <v>0</v>
      </c>
      <c r="BG172" s="233">
        <f>IF(N172="zákl. přenesená",J172,0)</f>
        <v>0</v>
      </c>
      <c r="BH172" s="233">
        <f>IF(N172="sníž. přenesená",J172,0)</f>
        <v>0</v>
      </c>
      <c r="BI172" s="233">
        <f>IF(N172="nulová",J172,0)</f>
        <v>0</v>
      </c>
      <c r="BJ172" s="18" t="s">
        <v>89</v>
      </c>
      <c r="BK172" s="233">
        <f>ROUND(I172*H172,2)</f>
        <v>0</v>
      </c>
      <c r="BL172" s="18" t="s">
        <v>148</v>
      </c>
      <c r="BM172" s="232" t="s">
        <v>872</v>
      </c>
    </row>
    <row r="173" s="2" customFormat="1" ht="24.15" customHeight="1">
      <c r="A173" s="39"/>
      <c r="B173" s="40"/>
      <c r="C173" s="220" t="s">
        <v>234</v>
      </c>
      <c r="D173" s="220" t="s">
        <v>144</v>
      </c>
      <c r="E173" s="221" t="s">
        <v>873</v>
      </c>
      <c r="F173" s="222" t="s">
        <v>874</v>
      </c>
      <c r="G173" s="223" t="s">
        <v>792</v>
      </c>
      <c r="H173" s="224">
        <v>0.865</v>
      </c>
      <c r="I173" s="225"/>
      <c r="J173" s="226">
        <f>ROUND(I173*H173,2)</f>
        <v>0</v>
      </c>
      <c r="K173" s="227"/>
      <c r="L173" s="45"/>
      <c r="M173" s="228" t="s">
        <v>1</v>
      </c>
      <c r="N173" s="229" t="s">
        <v>46</v>
      </c>
      <c r="O173" s="92"/>
      <c r="P173" s="230">
        <f>O173*H173</f>
        <v>0</v>
      </c>
      <c r="Q173" s="230">
        <v>2.50201</v>
      </c>
      <c r="R173" s="230">
        <f>Q173*H173</f>
        <v>2.1642386499999996</v>
      </c>
      <c r="S173" s="230">
        <v>0</v>
      </c>
      <c r="T173" s="231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2" t="s">
        <v>148</v>
      </c>
      <c r="AT173" s="232" t="s">
        <v>144</v>
      </c>
      <c r="AU173" s="232" t="s">
        <v>91</v>
      </c>
      <c r="AY173" s="18" t="s">
        <v>141</v>
      </c>
      <c r="BE173" s="233">
        <f>IF(N173="základní",J173,0)</f>
        <v>0</v>
      </c>
      <c r="BF173" s="233">
        <f>IF(N173="snížená",J173,0)</f>
        <v>0</v>
      </c>
      <c r="BG173" s="233">
        <f>IF(N173="zákl. přenesená",J173,0)</f>
        <v>0</v>
      </c>
      <c r="BH173" s="233">
        <f>IF(N173="sníž. přenesená",J173,0)</f>
        <v>0</v>
      </c>
      <c r="BI173" s="233">
        <f>IF(N173="nulová",J173,0)</f>
        <v>0</v>
      </c>
      <c r="BJ173" s="18" t="s">
        <v>89</v>
      </c>
      <c r="BK173" s="233">
        <f>ROUND(I173*H173,2)</f>
        <v>0</v>
      </c>
      <c r="BL173" s="18" t="s">
        <v>148</v>
      </c>
      <c r="BM173" s="232" t="s">
        <v>875</v>
      </c>
    </row>
    <row r="174" s="14" customFormat="1">
      <c r="A174" s="14"/>
      <c r="B174" s="245"/>
      <c r="C174" s="246"/>
      <c r="D174" s="236" t="s">
        <v>154</v>
      </c>
      <c r="E174" s="247" t="s">
        <v>1</v>
      </c>
      <c r="F174" s="248" t="s">
        <v>876</v>
      </c>
      <c r="G174" s="246"/>
      <c r="H174" s="249">
        <v>0.865</v>
      </c>
      <c r="I174" s="250"/>
      <c r="J174" s="246"/>
      <c r="K174" s="246"/>
      <c r="L174" s="251"/>
      <c r="M174" s="252"/>
      <c r="N174" s="253"/>
      <c r="O174" s="253"/>
      <c r="P174" s="253"/>
      <c r="Q174" s="253"/>
      <c r="R174" s="253"/>
      <c r="S174" s="253"/>
      <c r="T174" s="25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5" t="s">
        <v>154</v>
      </c>
      <c r="AU174" s="255" t="s">
        <v>91</v>
      </c>
      <c r="AV174" s="14" t="s">
        <v>91</v>
      </c>
      <c r="AW174" s="14" t="s">
        <v>34</v>
      </c>
      <c r="AX174" s="14" t="s">
        <v>89</v>
      </c>
      <c r="AY174" s="255" t="s">
        <v>141</v>
      </c>
    </row>
    <row r="175" s="2" customFormat="1" ht="16.5" customHeight="1">
      <c r="A175" s="39"/>
      <c r="B175" s="40"/>
      <c r="C175" s="220" t="s">
        <v>240</v>
      </c>
      <c r="D175" s="220" t="s">
        <v>144</v>
      </c>
      <c r="E175" s="221" t="s">
        <v>877</v>
      </c>
      <c r="F175" s="222" t="s">
        <v>878</v>
      </c>
      <c r="G175" s="223" t="s">
        <v>792</v>
      </c>
      <c r="H175" s="224">
        <v>0.35</v>
      </c>
      <c r="I175" s="225"/>
      <c r="J175" s="226">
        <f>ROUND(I175*H175,2)</f>
        <v>0</v>
      </c>
      <c r="K175" s="227"/>
      <c r="L175" s="45"/>
      <c r="M175" s="228" t="s">
        <v>1</v>
      </c>
      <c r="N175" s="229" t="s">
        <v>46</v>
      </c>
      <c r="O175" s="92"/>
      <c r="P175" s="230">
        <f>O175*H175</f>
        <v>0</v>
      </c>
      <c r="Q175" s="230">
        <v>2.50201</v>
      </c>
      <c r="R175" s="230">
        <f>Q175*H175</f>
        <v>0.87570349999999984</v>
      </c>
      <c r="S175" s="230">
        <v>0</v>
      </c>
      <c r="T175" s="231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2" t="s">
        <v>148</v>
      </c>
      <c r="AT175" s="232" t="s">
        <v>144</v>
      </c>
      <c r="AU175" s="232" t="s">
        <v>91</v>
      </c>
      <c r="AY175" s="18" t="s">
        <v>141</v>
      </c>
      <c r="BE175" s="233">
        <f>IF(N175="základní",J175,0)</f>
        <v>0</v>
      </c>
      <c r="BF175" s="233">
        <f>IF(N175="snížená",J175,0)</f>
        <v>0</v>
      </c>
      <c r="BG175" s="233">
        <f>IF(N175="zákl. přenesená",J175,0)</f>
        <v>0</v>
      </c>
      <c r="BH175" s="233">
        <f>IF(N175="sníž. přenesená",J175,0)</f>
        <v>0</v>
      </c>
      <c r="BI175" s="233">
        <f>IF(N175="nulová",J175,0)</f>
        <v>0</v>
      </c>
      <c r="BJ175" s="18" t="s">
        <v>89</v>
      </c>
      <c r="BK175" s="233">
        <f>ROUND(I175*H175,2)</f>
        <v>0</v>
      </c>
      <c r="BL175" s="18" t="s">
        <v>148</v>
      </c>
      <c r="BM175" s="232" t="s">
        <v>879</v>
      </c>
    </row>
    <row r="176" s="2" customFormat="1" ht="16.5" customHeight="1">
      <c r="A176" s="39"/>
      <c r="B176" s="40"/>
      <c r="C176" s="220" t="s">
        <v>244</v>
      </c>
      <c r="D176" s="220" t="s">
        <v>144</v>
      </c>
      <c r="E176" s="221" t="s">
        <v>880</v>
      </c>
      <c r="F176" s="222" t="s">
        <v>881</v>
      </c>
      <c r="G176" s="223" t="s">
        <v>540</v>
      </c>
      <c r="H176" s="224">
        <v>0.27400000000000004</v>
      </c>
      <c r="I176" s="225"/>
      <c r="J176" s="226">
        <f>ROUND(I176*H176,2)</f>
        <v>0</v>
      </c>
      <c r="K176" s="227"/>
      <c r="L176" s="45"/>
      <c r="M176" s="228" t="s">
        <v>1</v>
      </c>
      <c r="N176" s="229" t="s">
        <v>46</v>
      </c>
      <c r="O176" s="92"/>
      <c r="P176" s="230">
        <f>O176*H176</f>
        <v>0</v>
      </c>
      <c r="Q176" s="230">
        <v>1.05555</v>
      </c>
      <c r="R176" s="230">
        <f>Q176*H176</f>
        <v>0.2892207</v>
      </c>
      <c r="S176" s="230">
        <v>0</v>
      </c>
      <c r="T176" s="231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2" t="s">
        <v>148</v>
      </c>
      <c r="AT176" s="232" t="s">
        <v>144</v>
      </c>
      <c r="AU176" s="232" t="s">
        <v>91</v>
      </c>
      <c r="AY176" s="18" t="s">
        <v>141</v>
      </c>
      <c r="BE176" s="233">
        <f>IF(N176="základní",J176,0)</f>
        <v>0</v>
      </c>
      <c r="BF176" s="233">
        <f>IF(N176="snížená",J176,0)</f>
        <v>0</v>
      </c>
      <c r="BG176" s="233">
        <f>IF(N176="zákl. přenesená",J176,0)</f>
        <v>0</v>
      </c>
      <c r="BH176" s="233">
        <f>IF(N176="sníž. přenesená",J176,0)</f>
        <v>0</v>
      </c>
      <c r="BI176" s="233">
        <f>IF(N176="nulová",J176,0)</f>
        <v>0</v>
      </c>
      <c r="BJ176" s="18" t="s">
        <v>89</v>
      </c>
      <c r="BK176" s="233">
        <f>ROUND(I176*H176,2)</f>
        <v>0</v>
      </c>
      <c r="BL176" s="18" t="s">
        <v>148</v>
      </c>
      <c r="BM176" s="232" t="s">
        <v>882</v>
      </c>
    </row>
    <row r="177" s="13" customFormat="1">
      <c r="A177" s="13"/>
      <c r="B177" s="234"/>
      <c r="C177" s="235"/>
      <c r="D177" s="236" t="s">
        <v>154</v>
      </c>
      <c r="E177" s="237" t="s">
        <v>1</v>
      </c>
      <c r="F177" s="238" t="s">
        <v>883</v>
      </c>
      <c r="G177" s="235"/>
      <c r="H177" s="237" t="s">
        <v>1</v>
      </c>
      <c r="I177" s="239"/>
      <c r="J177" s="235"/>
      <c r="K177" s="235"/>
      <c r="L177" s="240"/>
      <c r="M177" s="241"/>
      <c r="N177" s="242"/>
      <c r="O177" s="242"/>
      <c r="P177" s="242"/>
      <c r="Q177" s="242"/>
      <c r="R177" s="242"/>
      <c r="S177" s="242"/>
      <c r="T177" s="24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4" t="s">
        <v>154</v>
      </c>
      <c r="AU177" s="244" t="s">
        <v>91</v>
      </c>
      <c r="AV177" s="13" t="s">
        <v>89</v>
      </c>
      <c r="AW177" s="13" t="s">
        <v>34</v>
      </c>
      <c r="AX177" s="13" t="s">
        <v>81</v>
      </c>
      <c r="AY177" s="244" t="s">
        <v>141</v>
      </c>
    </row>
    <row r="178" s="14" customFormat="1">
      <c r="A178" s="14"/>
      <c r="B178" s="245"/>
      <c r="C178" s="246"/>
      <c r="D178" s="236" t="s">
        <v>154</v>
      </c>
      <c r="E178" s="247" t="s">
        <v>1</v>
      </c>
      <c r="F178" s="248" t="s">
        <v>884</v>
      </c>
      <c r="G178" s="246"/>
      <c r="H178" s="249">
        <v>0.207</v>
      </c>
      <c r="I178" s="250"/>
      <c r="J178" s="246"/>
      <c r="K178" s="246"/>
      <c r="L178" s="251"/>
      <c r="M178" s="252"/>
      <c r="N178" s="253"/>
      <c r="O178" s="253"/>
      <c r="P178" s="253"/>
      <c r="Q178" s="253"/>
      <c r="R178" s="253"/>
      <c r="S178" s="253"/>
      <c r="T178" s="25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5" t="s">
        <v>154</v>
      </c>
      <c r="AU178" s="255" t="s">
        <v>91</v>
      </c>
      <c r="AV178" s="14" t="s">
        <v>91</v>
      </c>
      <c r="AW178" s="14" t="s">
        <v>34</v>
      </c>
      <c r="AX178" s="14" t="s">
        <v>81</v>
      </c>
      <c r="AY178" s="255" t="s">
        <v>141</v>
      </c>
    </row>
    <row r="179" s="13" customFormat="1">
      <c r="A179" s="13"/>
      <c r="B179" s="234"/>
      <c r="C179" s="235"/>
      <c r="D179" s="236" t="s">
        <v>154</v>
      </c>
      <c r="E179" s="237" t="s">
        <v>1</v>
      </c>
      <c r="F179" s="238" t="s">
        <v>885</v>
      </c>
      <c r="G179" s="235"/>
      <c r="H179" s="237" t="s">
        <v>1</v>
      </c>
      <c r="I179" s="239"/>
      <c r="J179" s="235"/>
      <c r="K179" s="235"/>
      <c r="L179" s="240"/>
      <c r="M179" s="241"/>
      <c r="N179" s="242"/>
      <c r="O179" s="242"/>
      <c r="P179" s="242"/>
      <c r="Q179" s="242"/>
      <c r="R179" s="242"/>
      <c r="S179" s="242"/>
      <c r="T179" s="24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4" t="s">
        <v>154</v>
      </c>
      <c r="AU179" s="244" t="s">
        <v>91</v>
      </c>
      <c r="AV179" s="13" t="s">
        <v>89</v>
      </c>
      <c r="AW179" s="13" t="s">
        <v>34</v>
      </c>
      <c r="AX179" s="13" t="s">
        <v>81</v>
      </c>
      <c r="AY179" s="244" t="s">
        <v>141</v>
      </c>
    </row>
    <row r="180" s="14" customFormat="1">
      <c r="A180" s="14"/>
      <c r="B180" s="245"/>
      <c r="C180" s="246"/>
      <c r="D180" s="236" t="s">
        <v>154</v>
      </c>
      <c r="E180" s="247" t="s">
        <v>1</v>
      </c>
      <c r="F180" s="248" t="s">
        <v>886</v>
      </c>
      <c r="G180" s="246"/>
      <c r="H180" s="249">
        <v>0.067</v>
      </c>
      <c r="I180" s="250"/>
      <c r="J180" s="246"/>
      <c r="K180" s="246"/>
      <c r="L180" s="251"/>
      <c r="M180" s="252"/>
      <c r="N180" s="253"/>
      <c r="O180" s="253"/>
      <c r="P180" s="253"/>
      <c r="Q180" s="253"/>
      <c r="R180" s="253"/>
      <c r="S180" s="253"/>
      <c r="T180" s="25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5" t="s">
        <v>154</v>
      </c>
      <c r="AU180" s="255" t="s">
        <v>91</v>
      </c>
      <c r="AV180" s="14" t="s">
        <v>91</v>
      </c>
      <c r="AW180" s="14" t="s">
        <v>34</v>
      </c>
      <c r="AX180" s="14" t="s">
        <v>81</v>
      </c>
      <c r="AY180" s="255" t="s">
        <v>141</v>
      </c>
    </row>
    <row r="181" s="15" customFormat="1">
      <c r="A181" s="15"/>
      <c r="B181" s="256"/>
      <c r="C181" s="257"/>
      <c r="D181" s="236" t="s">
        <v>154</v>
      </c>
      <c r="E181" s="258" t="s">
        <v>1</v>
      </c>
      <c r="F181" s="259" t="s">
        <v>179</v>
      </c>
      <c r="G181" s="257"/>
      <c r="H181" s="260">
        <v>0.27400000000000004</v>
      </c>
      <c r="I181" s="261"/>
      <c r="J181" s="257"/>
      <c r="K181" s="257"/>
      <c r="L181" s="262"/>
      <c r="M181" s="263"/>
      <c r="N181" s="264"/>
      <c r="O181" s="264"/>
      <c r="P181" s="264"/>
      <c r="Q181" s="264"/>
      <c r="R181" s="264"/>
      <c r="S181" s="264"/>
      <c r="T181" s="26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6" t="s">
        <v>154</v>
      </c>
      <c r="AU181" s="266" t="s">
        <v>91</v>
      </c>
      <c r="AV181" s="15" t="s">
        <v>148</v>
      </c>
      <c r="AW181" s="15" t="s">
        <v>34</v>
      </c>
      <c r="AX181" s="15" t="s">
        <v>89</v>
      </c>
      <c r="AY181" s="266" t="s">
        <v>141</v>
      </c>
    </row>
    <row r="182" s="2" customFormat="1" ht="24.15" customHeight="1">
      <c r="A182" s="39"/>
      <c r="B182" s="40"/>
      <c r="C182" s="220" t="s">
        <v>248</v>
      </c>
      <c r="D182" s="220" t="s">
        <v>144</v>
      </c>
      <c r="E182" s="221" t="s">
        <v>887</v>
      </c>
      <c r="F182" s="222" t="s">
        <v>888</v>
      </c>
      <c r="G182" s="223" t="s">
        <v>823</v>
      </c>
      <c r="H182" s="224">
        <v>4.112</v>
      </c>
      <c r="I182" s="225"/>
      <c r="J182" s="226">
        <f>ROUND(I182*H182,2)</f>
        <v>0</v>
      </c>
      <c r="K182" s="227"/>
      <c r="L182" s="45"/>
      <c r="M182" s="228" t="s">
        <v>1</v>
      </c>
      <c r="N182" s="229" t="s">
        <v>46</v>
      </c>
      <c r="O182" s="92"/>
      <c r="P182" s="230">
        <f>O182*H182</f>
        <v>0</v>
      </c>
      <c r="Q182" s="230">
        <v>0.21252</v>
      </c>
      <c r="R182" s="230">
        <f>Q182*H182</f>
        <v>0.87388224</v>
      </c>
      <c r="S182" s="230">
        <v>0</v>
      </c>
      <c r="T182" s="231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32" t="s">
        <v>148</v>
      </c>
      <c r="AT182" s="232" t="s">
        <v>144</v>
      </c>
      <c r="AU182" s="232" t="s">
        <v>91</v>
      </c>
      <c r="AY182" s="18" t="s">
        <v>141</v>
      </c>
      <c r="BE182" s="233">
        <f>IF(N182="základní",J182,0)</f>
        <v>0</v>
      </c>
      <c r="BF182" s="233">
        <f>IF(N182="snížená",J182,0)</f>
        <v>0</v>
      </c>
      <c r="BG182" s="233">
        <f>IF(N182="zákl. přenesená",J182,0)</f>
        <v>0</v>
      </c>
      <c r="BH182" s="233">
        <f>IF(N182="sníž. přenesená",J182,0)</f>
        <v>0</v>
      </c>
      <c r="BI182" s="233">
        <f>IF(N182="nulová",J182,0)</f>
        <v>0</v>
      </c>
      <c r="BJ182" s="18" t="s">
        <v>89</v>
      </c>
      <c r="BK182" s="233">
        <f>ROUND(I182*H182,2)</f>
        <v>0</v>
      </c>
      <c r="BL182" s="18" t="s">
        <v>148</v>
      </c>
      <c r="BM182" s="232" t="s">
        <v>889</v>
      </c>
    </row>
    <row r="183" s="14" customFormat="1">
      <c r="A183" s="14"/>
      <c r="B183" s="245"/>
      <c r="C183" s="246"/>
      <c r="D183" s="236" t="s">
        <v>154</v>
      </c>
      <c r="E183" s="247" t="s">
        <v>1</v>
      </c>
      <c r="F183" s="248" t="s">
        <v>865</v>
      </c>
      <c r="G183" s="246"/>
      <c r="H183" s="249">
        <v>4.112</v>
      </c>
      <c r="I183" s="250"/>
      <c r="J183" s="246"/>
      <c r="K183" s="246"/>
      <c r="L183" s="251"/>
      <c r="M183" s="252"/>
      <c r="N183" s="253"/>
      <c r="O183" s="253"/>
      <c r="P183" s="253"/>
      <c r="Q183" s="253"/>
      <c r="R183" s="253"/>
      <c r="S183" s="253"/>
      <c r="T183" s="25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5" t="s">
        <v>154</v>
      </c>
      <c r="AU183" s="255" t="s">
        <v>91</v>
      </c>
      <c r="AV183" s="14" t="s">
        <v>91</v>
      </c>
      <c r="AW183" s="14" t="s">
        <v>34</v>
      </c>
      <c r="AX183" s="14" t="s">
        <v>89</v>
      </c>
      <c r="AY183" s="255" t="s">
        <v>141</v>
      </c>
    </row>
    <row r="184" s="12" customFormat="1" ht="22.8" customHeight="1">
      <c r="A184" s="12"/>
      <c r="B184" s="204"/>
      <c r="C184" s="205"/>
      <c r="D184" s="206" t="s">
        <v>80</v>
      </c>
      <c r="E184" s="218" t="s">
        <v>204</v>
      </c>
      <c r="F184" s="218" t="s">
        <v>890</v>
      </c>
      <c r="G184" s="205"/>
      <c r="H184" s="205"/>
      <c r="I184" s="208"/>
      <c r="J184" s="219">
        <f>BK184</f>
        <v>0</v>
      </c>
      <c r="K184" s="205"/>
      <c r="L184" s="210"/>
      <c r="M184" s="211"/>
      <c r="N184" s="212"/>
      <c r="O184" s="212"/>
      <c r="P184" s="213">
        <f>SUM(P185:P186)</f>
        <v>0</v>
      </c>
      <c r="Q184" s="212"/>
      <c r="R184" s="213">
        <f>SUM(R185:R186)</f>
        <v>0</v>
      </c>
      <c r="S184" s="212"/>
      <c r="T184" s="214">
        <f>SUM(T185:T186)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5" t="s">
        <v>89</v>
      </c>
      <c r="AT184" s="216" t="s">
        <v>80</v>
      </c>
      <c r="AU184" s="216" t="s">
        <v>89</v>
      </c>
      <c r="AY184" s="215" t="s">
        <v>141</v>
      </c>
      <c r="BK184" s="217">
        <f>SUM(BK185:BK186)</f>
        <v>0</v>
      </c>
    </row>
    <row r="185" s="2" customFormat="1" ht="24.15" customHeight="1">
      <c r="A185" s="39"/>
      <c r="B185" s="40"/>
      <c r="C185" s="220" t="s">
        <v>252</v>
      </c>
      <c r="D185" s="220" t="s">
        <v>144</v>
      </c>
      <c r="E185" s="221" t="s">
        <v>891</v>
      </c>
      <c r="F185" s="222" t="s">
        <v>874</v>
      </c>
      <c r="G185" s="223" t="s">
        <v>792</v>
      </c>
      <c r="H185" s="224">
        <v>0.865</v>
      </c>
      <c r="I185" s="225"/>
      <c r="J185" s="226">
        <f>ROUND(I185*H185,2)</f>
        <v>0</v>
      </c>
      <c r="K185" s="227"/>
      <c r="L185" s="45"/>
      <c r="M185" s="228" t="s">
        <v>1</v>
      </c>
      <c r="N185" s="229" t="s">
        <v>46</v>
      </c>
      <c r="O185" s="92"/>
      <c r="P185" s="230">
        <f>O185*H185</f>
        <v>0</v>
      </c>
      <c r="Q185" s="230">
        <v>0</v>
      </c>
      <c r="R185" s="230">
        <f>Q185*H185</f>
        <v>0</v>
      </c>
      <c r="S185" s="230">
        <v>0</v>
      </c>
      <c r="T185" s="231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2" t="s">
        <v>148</v>
      </c>
      <c r="AT185" s="232" t="s">
        <v>144</v>
      </c>
      <c r="AU185" s="232" t="s">
        <v>91</v>
      </c>
      <c r="AY185" s="18" t="s">
        <v>141</v>
      </c>
      <c r="BE185" s="233">
        <f>IF(N185="základní",J185,0)</f>
        <v>0</v>
      </c>
      <c r="BF185" s="233">
        <f>IF(N185="snížená",J185,0)</f>
        <v>0</v>
      </c>
      <c r="BG185" s="233">
        <f>IF(N185="zákl. přenesená",J185,0)</f>
        <v>0</v>
      </c>
      <c r="BH185" s="233">
        <f>IF(N185="sníž. přenesená",J185,0)</f>
        <v>0</v>
      </c>
      <c r="BI185" s="233">
        <f>IF(N185="nulová",J185,0)</f>
        <v>0</v>
      </c>
      <c r="BJ185" s="18" t="s">
        <v>89</v>
      </c>
      <c r="BK185" s="233">
        <f>ROUND(I185*H185,2)</f>
        <v>0</v>
      </c>
      <c r="BL185" s="18" t="s">
        <v>148</v>
      </c>
      <c r="BM185" s="232" t="s">
        <v>892</v>
      </c>
    </row>
    <row r="186" s="14" customFormat="1">
      <c r="A186" s="14"/>
      <c r="B186" s="245"/>
      <c r="C186" s="246"/>
      <c r="D186" s="236" t="s">
        <v>154</v>
      </c>
      <c r="E186" s="247" t="s">
        <v>1</v>
      </c>
      <c r="F186" s="248" t="s">
        <v>876</v>
      </c>
      <c r="G186" s="246"/>
      <c r="H186" s="249">
        <v>0.865</v>
      </c>
      <c r="I186" s="250"/>
      <c r="J186" s="246"/>
      <c r="K186" s="246"/>
      <c r="L186" s="251"/>
      <c r="M186" s="252"/>
      <c r="N186" s="253"/>
      <c r="O186" s="253"/>
      <c r="P186" s="253"/>
      <c r="Q186" s="253"/>
      <c r="R186" s="253"/>
      <c r="S186" s="253"/>
      <c r="T186" s="25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5" t="s">
        <v>154</v>
      </c>
      <c r="AU186" s="255" t="s">
        <v>91</v>
      </c>
      <c r="AV186" s="14" t="s">
        <v>91</v>
      </c>
      <c r="AW186" s="14" t="s">
        <v>34</v>
      </c>
      <c r="AX186" s="14" t="s">
        <v>89</v>
      </c>
      <c r="AY186" s="255" t="s">
        <v>141</v>
      </c>
    </row>
    <row r="187" s="12" customFormat="1" ht="22.8" customHeight="1">
      <c r="A187" s="12"/>
      <c r="B187" s="204"/>
      <c r="C187" s="205"/>
      <c r="D187" s="206" t="s">
        <v>80</v>
      </c>
      <c r="E187" s="218" t="s">
        <v>208</v>
      </c>
      <c r="F187" s="218" t="s">
        <v>893</v>
      </c>
      <c r="G187" s="205"/>
      <c r="H187" s="205"/>
      <c r="I187" s="208"/>
      <c r="J187" s="219">
        <f>BK187</f>
        <v>0</v>
      </c>
      <c r="K187" s="205"/>
      <c r="L187" s="210"/>
      <c r="M187" s="211"/>
      <c r="N187" s="212"/>
      <c r="O187" s="212"/>
      <c r="P187" s="213">
        <f>SUM(P188:P214)</f>
        <v>0</v>
      </c>
      <c r="Q187" s="212"/>
      <c r="R187" s="213">
        <f>SUM(R188:R214)</f>
        <v>0.99822753000000016</v>
      </c>
      <c r="S187" s="212"/>
      <c r="T187" s="214">
        <f>SUM(T188:T214)</f>
        <v>2.1136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15" t="s">
        <v>89</v>
      </c>
      <c r="AT187" s="216" t="s">
        <v>80</v>
      </c>
      <c r="AU187" s="216" t="s">
        <v>89</v>
      </c>
      <c r="AY187" s="215" t="s">
        <v>141</v>
      </c>
      <c r="BK187" s="217">
        <f>SUM(BK188:BK214)</f>
        <v>0</v>
      </c>
    </row>
    <row r="188" s="2" customFormat="1" ht="33" customHeight="1">
      <c r="A188" s="39"/>
      <c r="B188" s="40"/>
      <c r="C188" s="220" t="s">
        <v>256</v>
      </c>
      <c r="D188" s="220" t="s">
        <v>144</v>
      </c>
      <c r="E188" s="221" t="s">
        <v>894</v>
      </c>
      <c r="F188" s="222" t="s">
        <v>895</v>
      </c>
      <c r="G188" s="223" t="s">
        <v>174</v>
      </c>
      <c r="H188" s="224">
        <v>1</v>
      </c>
      <c r="I188" s="225"/>
      <c r="J188" s="226">
        <f>ROUND(I188*H188,2)</f>
        <v>0</v>
      </c>
      <c r="K188" s="227"/>
      <c r="L188" s="45"/>
      <c r="M188" s="228" t="s">
        <v>1</v>
      </c>
      <c r="N188" s="229" t="s">
        <v>46</v>
      </c>
      <c r="O188" s="92"/>
      <c r="P188" s="230">
        <f>O188*H188</f>
        <v>0</v>
      </c>
      <c r="Q188" s="230">
        <v>0</v>
      </c>
      <c r="R188" s="230">
        <f>Q188*H188</f>
        <v>0</v>
      </c>
      <c r="S188" s="230">
        <v>0</v>
      </c>
      <c r="T188" s="231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2" t="s">
        <v>148</v>
      </c>
      <c r="AT188" s="232" t="s">
        <v>144</v>
      </c>
      <c r="AU188" s="232" t="s">
        <v>91</v>
      </c>
      <c r="AY188" s="18" t="s">
        <v>141</v>
      </c>
      <c r="BE188" s="233">
        <f>IF(N188="základní",J188,0)</f>
        <v>0</v>
      </c>
      <c r="BF188" s="233">
        <f>IF(N188="snížená",J188,0)</f>
        <v>0</v>
      </c>
      <c r="BG188" s="233">
        <f>IF(N188="zákl. přenesená",J188,0)</f>
        <v>0</v>
      </c>
      <c r="BH188" s="233">
        <f>IF(N188="sníž. přenesená",J188,0)</f>
        <v>0</v>
      </c>
      <c r="BI188" s="233">
        <f>IF(N188="nulová",J188,0)</f>
        <v>0</v>
      </c>
      <c r="BJ188" s="18" t="s">
        <v>89</v>
      </c>
      <c r="BK188" s="233">
        <f>ROUND(I188*H188,2)</f>
        <v>0</v>
      </c>
      <c r="BL188" s="18" t="s">
        <v>148</v>
      </c>
      <c r="BM188" s="232" t="s">
        <v>896</v>
      </c>
    </row>
    <row r="189" s="2" customFormat="1" ht="33" customHeight="1">
      <c r="A189" s="39"/>
      <c r="B189" s="40"/>
      <c r="C189" s="220" t="s">
        <v>260</v>
      </c>
      <c r="D189" s="220" t="s">
        <v>144</v>
      </c>
      <c r="E189" s="221" t="s">
        <v>897</v>
      </c>
      <c r="F189" s="222" t="s">
        <v>898</v>
      </c>
      <c r="G189" s="223" t="s">
        <v>174</v>
      </c>
      <c r="H189" s="224">
        <v>30</v>
      </c>
      <c r="I189" s="225"/>
      <c r="J189" s="226">
        <f>ROUND(I189*H189,2)</f>
        <v>0</v>
      </c>
      <c r="K189" s="227"/>
      <c r="L189" s="45"/>
      <c r="M189" s="228" t="s">
        <v>1</v>
      </c>
      <c r="N189" s="229" t="s">
        <v>46</v>
      </c>
      <c r="O189" s="92"/>
      <c r="P189" s="230">
        <f>O189*H189</f>
        <v>0</v>
      </c>
      <c r="Q189" s="230">
        <v>0</v>
      </c>
      <c r="R189" s="230">
        <f>Q189*H189</f>
        <v>0</v>
      </c>
      <c r="S189" s="230">
        <v>0</v>
      </c>
      <c r="T189" s="231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2" t="s">
        <v>148</v>
      </c>
      <c r="AT189" s="232" t="s">
        <v>144</v>
      </c>
      <c r="AU189" s="232" t="s">
        <v>91</v>
      </c>
      <c r="AY189" s="18" t="s">
        <v>141</v>
      </c>
      <c r="BE189" s="233">
        <f>IF(N189="základní",J189,0)</f>
        <v>0</v>
      </c>
      <c r="BF189" s="233">
        <f>IF(N189="snížená",J189,0)</f>
        <v>0</v>
      </c>
      <c r="BG189" s="233">
        <f>IF(N189="zákl. přenesená",J189,0)</f>
        <v>0</v>
      </c>
      <c r="BH189" s="233">
        <f>IF(N189="sníž. přenesená",J189,0)</f>
        <v>0</v>
      </c>
      <c r="BI189" s="233">
        <f>IF(N189="nulová",J189,0)</f>
        <v>0</v>
      </c>
      <c r="BJ189" s="18" t="s">
        <v>89</v>
      </c>
      <c r="BK189" s="233">
        <f>ROUND(I189*H189,2)</f>
        <v>0</v>
      </c>
      <c r="BL189" s="18" t="s">
        <v>148</v>
      </c>
      <c r="BM189" s="232" t="s">
        <v>899</v>
      </c>
    </row>
    <row r="190" s="14" customFormat="1">
      <c r="A190" s="14"/>
      <c r="B190" s="245"/>
      <c r="C190" s="246"/>
      <c r="D190" s="236" t="s">
        <v>154</v>
      </c>
      <c r="E190" s="246"/>
      <c r="F190" s="248" t="s">
        <v>900</v>
      </c>
      <c r="G190" s="246"/>
      <c r="H190" s="249">
        <v>30</v>
      </c>
      <c r="I190" s="250"/>
      <c r="J190" s="246"/>
      <c r="K190" s="246"/>
      <c r="L190" s="251"/>
      <c r="M190" s="252"/>
      <c r="N190" s="253"/>
      <c r="O190" s="253"/>
      <c r="P190" s="253"/>
      <c r="Q190" s="253"/>
      <c r="R190" s="253"/>
      <c r="S190" s="253"/>
      <c r="T190" s="25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5" t="s">
        <v>154</v>
      </c>
      <c r="AU190" s="255" t="s">
        <v>91</v>
      </c>
      <c r="AV190" s="14" t="s">
        <v>91</v>
      </c>
      <c r="AW190" s="14" t="s">
        <v>4</v>
      </c>
      <c r="AX190" s="14" t="s">
        <v>89</v>
      </c>
      <c r="AY190" s="255" t="s">
        <v>141</v>
      </c>
    </row>
    <row r="191" s="2" customFormat="1" ht="33" customHeight="1">
      <c r="A191" s="39"/>
      <c r="B191" s="40"/>
      <c r="C191" s="220" t="s">
        <v>265</v>
      </c>
      <c r="D191" s="220" t="s">
        <v>144</v>
      </c>
      <c r="E191" s="221" t="s">
        <v>901</v>
      </c>
      <c r="F191" s="222" t="s">
        <v>902</v>
      </c>
      <c r="G191" s="223" t="s">
        <v>174</v>
      </c>
      <c r="H191" s="224">
        <v>1</v>
      </c>
      <c r="I191" s="225"/>
      <c r="J191" s="226">
        <f>ROUND(I191*H191,2)</f>
        <v>0</v>
      </c>
      <c r="K191" s="227"/>
      <c r="L191" s="45"/>
      <c r="M191" s="228" t="s">
        <v>1</v>
      </c>
      <c r="N191" s="229" t="s">
        <v>46</v>
      </c>
      <c r="O191" s="92"/>
      <c r="P191" s="230">
        <f>O191*H191</f>
        <v>0</v>
      </c>
      <c r="Q191" s="230">
        <v>0</v>
      </c>
      <c r="R191" s="230">
        <f>Q191*H191</f>
        <v>0</v>
      </c>
      <c r="S191" s="230">
        <v>0</v>
      </c>
      <c r="T191" s="231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2" t="s">
        <v>148</v>
      </c>
      <c r="AT191" s="232" t="s">
        <v>144</v>
      </c>
      <c r="AU191" s="232" t="s">
        <v>91</v>
      </c>
      <c r="AY191" s="18" t="s">
        <v>141</v>
      </c>
      <c r="BE191" s="233">
        <f>IF(N191="základní",J191,0)</f>
        <v>0</v>
      </c>
      <c r="BF191" s="233">
        <f>IF(N191="snížená",J191,0)</f>
        <v>0</v>
      </c>
      <c r="BG191" s="233">
        <f>IF(N191="zákl. přenesená",J191,0)</f>
        <v>0</v>
      </c>
      <c r="BH191" s="233">
        <f>IF(N191="sníž. přenesená",J191,0)</f>
        <v>0</v>
      </c>
      <c r="BI191" s="233">
        <f>IF(N191="nulová",J191,0)</f>
        <v>0</v>
      </c>
      <c r="BJ191" s="18" t="s">
        <v>89</v>
      </c>
      <c r="BK191" s="233">
        <f>ROUND(I191*H191,2)</f>
        <v>0</v>
      </c>
      <c r="BL191" s="18" t="s">
        <v>148</v>
      </c>
      <c r="BM191" s="232" t="s">
        <v>903</v>
      </c>
    </row>
    <row r="192" s="2" customFormat="1" ht="21.75" customHeight="1">
      <c r="A192" s="39"/>
      <c r="B192" s="40"/>
      <c r="C192" s="220" t="s">
        <v>7</v>
      </c>
      <c r="D192" s="220" t="s">
        <v>144</v>
      </c>
      <c r="E192" s="221" t="s">
        <v>904</v>
      </c>
      <c r="F192" s="222" t="s">
        <v>905</v>
      </c>
      <c r="G192" s="223" t="s">
        <v>792</v>
      </c>
      <c r="H192" s="224">
        <v>0.834</v>
      </c>
      <c r="I192" s="225"/>
      <c r="J192" s="226">
        <f>ROUND(I192*H192,2)</f>
        <v>0</v>
      </c>
      <c r="K192" s="227"/>
      <c r="L192" s="45"/>
      <c r="M192" s="228" t="s">
        <v>1</v>
      </c>
      <c r="N192" s="229" t="s">
        <v>46</v>
      </c>
      <c r="O192" s="92"/>
      <c r="P192" s="230">
        <f>O192*H192</f>
        <v>0</v>
      </c>
      <c r="Q192" s="230">
        <v>0</v>
      </c>
      <c r="R192" s="230">
        <f>Q192*H192</f>
        <v>0</v>
      </c>
      <c r="S192" s="230">
        <v>2.4</v>
      </c>
      <c r="T192" s="231">
        <f>S192*H192</f>
        <v>2.0016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2" t="s">
        <v>148</v>
      </c>
      <c r="AT192" s="232" t="s">
        <v>144</v>
      </c>
      <c r="AU192" s="232" t="s">
        <v>91</v>
      </c>
      <c r="AY192" s="18" t="s">
        <v>141</v>
      </c>
      <c r="BE192" s="233">
        <f>IF(N192="základní",J192,0)</f>
        <v>0</v>
      </c>
      <c r="BF192" s="233">
        <f>IF(N192="snížená",J192,0)</f>
        <v>0</v>
      </c>
      <c r="BG192" s="233">
        <f>IF(N192="zákl. přenesená",J192,0)</f>
        <v>0</v>
      </c>
      <c r="BH192" s="233">
        <f>IF(N192="sníž. přenesená",J192,0)</f>
        <v>0</v>
      </c>
      <c r="BI192" s="233">
        <f>IF(N192="nulová",J192,0)</f>
        <v>0</v>
      </c>
      <c r="BJ192" s="18" t="s">
        <v>89</v>
      </c>
      <c r="BK192" s="233">
        <f>ROUND(I192*H192,2)</f>
        <v>0</v>
      </c>
      <c r="BL192" s="18" t="s">
        <v>148</v>
      </c>
      <c r="BM192" s="232" t="s">
        <v>906</v>
      </c>
    </row>
    <row r="193" s="14" customFormat="1">
      <c r="A193" s="14"/>
      <c r="B193" s="245"/>
      <c r="C193" s="246"/>
      <c r="D193" s="236" t="s">
        <v>154</v>
      </c>
      <c r="E193" s="247" t="s">
        <v>1</v>
      </c>
      <c r="F193" s="248" t="s">
        <v>907</v>
      </c>
      <c r="G193" s="246"/>
      <c r="H193" s="249">
        <v>0.834</v>
      </c>
      <c r="I193" s="250"/>
      <c r="J193" s="246"/>
      <c r="K193" s="246"/>
      <c r="L193" s="251"/>
      <c r="M193" s="252"/>
      <c r="N193" s="253"/>
      <c r="O193" s="253"/>
      <c r="P193" s="253"/>
      <c r="Q193" s="253"/>
      <c r="R193" s="253"/>
      <c r="S193" s="253"/>
      <c r="T193" s="25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5" t="s">
        <v>154</v>
      </c>
      <c r="AU193" s="255" t="s">
        <v>91</v>
      </c>
      <c r="AV193" s="14" t="s">
        <v>91</v>
      </c>
      <c r="AW193" s="14" t="s">
        <v>34</v>
      </c>
      <c r="AX193" s="14" t="s">
        <v>89</v>
      </c>
      <c r="AY193" s="255" t="s">
        <v>141</v>
      </c>
    </row>
    <row r="194" s="2" customFormat="1" ht="24.15" customHeight="1">
      <c r="A194" s="39"/>
      <c r="B194" s="40"/>
      <c r="C194" s="220" t="s">
        <v>274</v>
      </c>
      <c r="D194" s="220" t="s">
        <v>144</v>
      </c>
      <c r="E194" s="221" t="s">
        <v>908</v>
      </c>
      <c r="F194" s="222" t="s">
        <v>909</v>
      </c>
      <c r="G194" s="223" t="s">
        <v>147</v>
      </c>
      <c r="H194" s="224">
        <v>2</v>
      </c>
      <c r="I194" s="225"/>
      <c r="J194" s="226">
        <f>ROUND(I194*H194,2)</f>
        <v>0</v>
      </c>
      <c r="K194" s="227"/>
      <c r="L194" s="45"/>
      <c r="M194" s="228" t="s">
        <v>1</v>
      </c>
      <c r="N194" s="229" t="s">
        <v>46</v>
      </c>
      <c r="O194" s="92"/>
      <c r="P194" s="230">
        <f>O194*H194</f>
        <v>0</v>
      </c>
      <c r="Q194" s="230">
        <v>0.00244</v>
      </c>
      <c r="R194" s="230">
        <f>Q194*H194</f>
        <v>0.00488</v>
      </c>
      <c r="S194" s="230">
        <v>0.056000000000000008</v>
      </c>
      <c r="T194" s="231">
        <f>S194*H194</f>
        <v>0.11200000000000002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2" t="s">
        <v>148</v>
      </c>
      <c r="AT194" s="232" t="s">
        <v>144</v>
      </c>
      <c r="AU194" s="232" t="s">
        <v>91</v>
      </c>
      <c r="AY194" s="18" t="s">
        <v>141</v>
      </c>
      <c r="BE194" s="233">
        <f>IF(N194="základní",J194,0)</f>
        <v>0</v>
      </c>
      <c r="BF194" s="233">
        <f>IF(N194="snížená",J194,0)</f>
        <v>0</v>
      </c>
      <c r="BG194" s="233">
        <f>IF(N194="zákl. přenesená",J194,0)</f>
        <v>0</v>
      </c>
      <c r="BH194" s="233">
        <f>IF(N194="sníž. přenesená",J194,0)</f>
        <v>0</v>
      </c>
      <c r="BI194" s="233">
        <f>IF(N194="nulová",J194,0)</f>
        <v>0</v>
      </c>
      <c r="BJ194" s="18" t="s">
        <v>89</v>
      </c>
      <c r="BK194" s="233">
        <f>ROUND(I194*H194,2)</f>
        <v>0</v>
      </c>
      <c r="BL194" s="18" t="s">
        <v>148</v>
      </c>
      <c r="BM194" s="232" t="s">
        <v>910</v>
      </c>
    </row>
    <row r="195" s="2" customFormat="1" ht="24.15" customHeight="1">
      <c r="A195" s="39"/>
      <c r="B195" s="40"/>
      <c r="C195" s="220" t="s">
        <v>278</v>
      </c>
      <c r="D195" s="220" t="s">
        <v>144</v>
      </c>
      <c r="E195" s="221" t="s">
        <v>911</v>
      </c>
      <c r="F195" s="222" t="s">
        <v>912</v>
      </c>
      <c r="G195" s="223" t="s">
        <v>823</v>
      </c>
      <c r="H195" s="224">
        <v>12.329</v>
      </c>
      <c r="I195" s="225"/>
      <c r="J195" s="226">
        <f>ROUND(I195*H195,2)</f>
        <v>0</v>
      </c>
      <c r="K195" s="227"/>
      <c r="L195" s="45"/>
      <c r="M195" s="228" t="s">
        <v>1</v>
      </c>
      <c r="N195" s="229" t="s">
        <v>46</v>
      </c>
      <c r="O195" s="92"/>
      <c r="P195" s="230">
        <f>O195*H195</f>
        <v>0</v>
      </c>
      <c r="Q195" s="230">
        <v>0.08057</v>
      </c>
      <c r="R195" s="230">
        <f>Q195*H195</f>
        <v>0.99334753000000016</v>
      </c>
      <c r="S195" s="230">
        <v>0</v>
      </c>
      <c r="T195" s="231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2" t="s">
        <v>148</v>
      </c>
      <c r="AT195" s="232" t="s">
        <v>144</v>
      </c>
      <c r="AU195" s="232" t="s">
        <v>91</v>
      </c>
      <c r="AY195" s="18" t="s">
        <v>141</v>
      </c>
      <c r="BE195" s="233">
        <f>IF(N195="základní",J195,0)</f>
        <v>0</v>
      </c>
      <c r="BF195" s="233">
        <f>IF(N195="snížená",J195,0)</f>
        <v>0</v>
      </c>
      <c r="BG195" s="233">
        <f>IF(N195="zákl. přenesená",J195,0)</f>
        <v>0</v>
      </c>
      <c r="BH195" s="233">
        <f>IF(N195="sníž. přenesená",J195,0)</f>
        <v>0</v>
      </c>
      <c r="BI195" s="233">
        <f>IF(N195="nulová",J195,0)</f>
        <v>0</v>
      </c>
      <c r="BJ195" s="18" t="s">
        <v>89</v>
      </c>
      <c r="BK195" s="233">
        <f>ROUND(I195*H195,2)</f>
        <v>0</v>
      </c>
      <c r="BL195" s="18" t="s">
        <v>148</v>
      </c>
      <c r="BM195" s="232" t="s">
        <v>913</v>
      </c>
    </row>
    <row r="196" s="13" customFormat="1">
      <c r="A196" s="13"/>
      <c r="B196" s="234"/>
      <c r="C196" s="235"/>
      <c r="D196" s="236" t="s">
        <v>154</v>
      </c>
      <c r="E196" s="237" t="s">
        <v>1</v>
      </c>
      <c r="F196" s="238" t="s">
        <v>914</v>
      </c>
      <c r="G196" s="235"/>
      <c r="H196" s="237" t="s">
        <v>1</v>
      </c>
      <c r="I196" s="239"/>
      <c r="J196" s="235"/>
      <c r="K196" s="235"/>
      <c r="L196" s="240"/>
      <c r="M196" s="241"/>
      <c r="N196" s="242"/>
      <c r="O196" s="242"/>
      <c r="P196" s="242"/>
      <c r="Q196" s="242"/>
      <c r="R196" s="242"/>
      <c r="S196" s="242"/>
      <c r="T196" s="24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4" t="s">
        <v>154</v>
      </c>
      <c r="AU196" s="244" t="s">
        <v>91</v>
      </c>
      <c r="AV196" s="13" t="s">
        <v>89</v>
      </c>
      <c r="AW196" s="13" t="s">
        <v>34</v>
      </c>
      <c r="AX196" s="13" t="s">
        <v>81</v>
      </c>
      <c r="AY196" s="244" t="s">
        <v>141</v>
      </c>
    </row>
    <row r="197" s="14" customFormat="1">
      <c r="A197" s="14"/>
      <c r="B197" s="245"/>
      <c r="C197" s="246"/>
      <c r="D197" s="236" t="s">
        <v>154</v>
      </c>
      <c r="E197" s="247" t="s">
        <v>1</v>
      </c>
      <c r="F197" s="248" t="s">
        <v>915</v>
      </c>
      <c r="G197" s="246"/>
      <c r="H197" s="249">
        <v>3.492</v>
      </c>
      <c r="I197" s="250"/>
      <c r="J197" s="246"/>
      <c r="K197" s="246"/>
      <c r="L197" s="251"/>
      <c r="M197" s="252"/>
      <c r="N197" s="253"/>
      <c r="O197" s="253"/>
      <c r="P197" s="253"/>
      <c r="Q197" s="253"/>
      <c r="R197" s="253"/>
      <c r="S197" s="253"/>
      <c r="T197" s="25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5" t="s">
        <v>154</v>
      </c>
      <c r="AU197" s="255" t="s">
        <v>91</v>
      </c>
      <c r="AV197" s="14" t="s">
        <v>91</v>
      </c>
      <c r="AW197" s="14" t="s">
        <v>34</v>
      </c>
      <c r="AX197" s="14" t="s">
        <v>81</v>
      </c>
      <c r="AY197" s="255" t="s">
        <v>141</v>
      </c>
    </row>
    <row r="198" s="13" customFormat="1">
      <c r="A198" s="13"/>
      <c r="B198" s="234"/>
      <c r="C198" s="235"/>
      <c r="D198" s="236" t="s">
        <v>154</v>
      </c>
      <c r="E198" s="237" t="s">
        <v>1</v>
      </c>
      <c r="F198" s="238" t="s">
        <v>916</v>
      </c>
      <c r="G198" s="235"/>
      <c r="H198" s="237" t="s">
        <v>1</v>
      </c>
      <c r="I198" s="239"/>
      <c r="J198" s="235"/>
      <c r="K198" s="235"/>
      <c r="L198" s="240"/>
      <c r="M198" s="241"/>
      <c r="N198" s="242"/>
      <c r="O198" s="242"/>
      <c r="P198" s="242"/>
      <c r="Q198" s="242"/>
      <c r="R198" s="242"/>
      <c r="S198" s="242"/>
      <c r="T198" s="24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4" t="s">
        <v>154</v>
      </c>
      <c r="AU198" s="244" t="s">
        <v>91</v>
      </c>
      <c r="AV198" s="13" t="s">
        <v>89</v>
      </c>
      <c r="AW198" s="13" t="s">
        <v>34</v>
      </c>
      <c r="AX198" s="13" t="s">
        <v>81</v>
      </c>
      <c r="AY198" s="244" t="s">
        <v>141</v>
      </c>
    </row>
    <row r="199" s="14" customFormat="1">
      <c r="A199" s="14"/>
      <c r="B199" s="245"/>
      <c r="C199" s="246"/>
      <c r="D199" s="236" t="s">
        <v>154</v>
      </c>
      <c r="E199" s="247" t="s">
        <v>1</v>
      </c>
      <c r="F199" s="248" t="s">
        <v>917</v>
      </c>
      <c r="G199" s="246"/>
      <c r="H199" s="249">
        <v>5.557</v>
      </c>
      <c r="I199" s="250"/>
      <c r="J199" s="246"/>
      <c r="K199" s="246"/>
      <c r="L199" s="251"/>
      <c r="M199" s="252"/>
      <c r="N199" s="253"/>
      <c r="O199" s="253"/>
      <c r="P199" s="253"/>
      <c r="Q199" s="253"/>
      <c r="R199" s="253"/>
      <c r="S199" s="253"/>
      <c r="T199" s="25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5" t="s">
        <v>154</v>
      </c>
      <c r="AU199" s="255" t="s">
        <v>91</v>
      </c>
      <c r="AV199" s="14" t="s">
        <v>91</v>
      </c>
      <c r="AW199" s="14" t="s">
        <v>34</v>
      </c>
      <c r="AX199" s="14" t="s">
        <v>81</v>
      </c>
      <c r="AY199" s="255" t="s">
        <v>141</v>
      </c>
    </row>
    <row r="200" s="13" customFormat="1">
      <c r="A200" s="13"/>
      <c r="B200" s="234"/>
      <c r="C200" s="235"/>
      <c r="D200" s="236" t="s">
        <v>154</v>
      </c>
      <c r="E200" s="237" t="s">
        <v>1</v>
      </c>
      <c r="F200" s="238" t="s">
        <v>918</v>
      </c>
      <c r="G200" s="235"/>
      <c r="H200" s="237" t="s">
        <v>1</v>
      </c>
      <c r="I200" s="239"/>
      <c r="J200" s="235"/>
      <c r="K200" s="235"/>
      <c r="L200" s="240"/>
      <c r="M200" s="241"/>
      <c r="N200" s="242"/>
      <c r="O200" s="242"/>
      <c r="P200" s="242"/>
      <c r="Q200" s="242"/>
      <c r="R200" s="242"/>
      <c r="S200" s="242"/>
      <c r="T200" s="24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4" t="s">
        <v>154</v>
      </c>
      <c r="AU200" s="244" t="s">
        <v>91</v>
      </c>
      <c r="AV200" s="13" t="s">
        <v>89</v>
      </c>
      <c r="AW200" s="13" t="s">
        <v>34</v>
      </c>
      <c r="AX200" s="13" t="s">
        <v>81</v>
      </c>
      <c r="AY200" s="244" t="s">
        <v>141</v>
      </c>
    </row>
    <row r="201" s="14" customFormat="1">
      <c r="A201" s="14"/>
      <c r="B201" s="245"/>
      <c r="C201" s="246"/>
      <c r="D201" s="236" t="s">
        <v>154</v>
      </c>
      <c r="E201" s="247" t="s">
        <v>1</v>
      </c>
      <c r="F201" s="248" t="s">
        <v>919</v>
      </c>
      <c r="G201" s="246"/>
      <c r="H201" s="249">
        <v>2</v>
      </c>
      <c r="I201" s="250"/>
      <c r="J201" s="246"/>
      <c r="K201" s="246"/>
      <c r="L201" s="251"/>
      <c r="M201" s="252"/>
      <c r="N201" s="253"/>
      <c r="O201" s="253"/>
      <c r="P201" s="253"/>
      <c r="Q201" s="253"/>
      <c r="R201" s="253"/>
      <c r="S201" s="253"/>
      <c r="T201" s="25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5" t="s">
        <v>154</v>
      </c>
      <c r="AU201" s="255" t="s">
        <v>91</v>
      </c>
      <c r="AV201" s="14" t="s">
        <v>91</v>
      </c>
      <c r="AW201" s="14" t="s">
        <v>34</v>
      </c>
      <c r="AX201" s="14" t="s">
        <v>81</v>
      </c>
      <c r="AY201" s="255" t="s">
        <v>141</v>
      </c>
    </row>
    <row r="202" s="13" customFormat="1">
      <c r="A202" s="13"/>
      <c r="B202" s="234"/>
      <c r="C202" s="235"/>
      <c r="D202" s="236" t="s">
        <v>154</v>
      </c>
      <c r="E202" s="237" t="s">
        <v>1</v>
      </c>
      <c r="F202" s="238" t="s">
        <v>916</v>
      </c>
      <c r="G202" s="235"/>
      <c r="H202" s="237" t="s">
        <v>1</v>
      </c>
      <c r="I202" s="239"/>
      <c r="J202" s="235"/>
      <c r="K202" s="235"/>
      <c r="L202" s="240"/>
      <c r="M202" s="241"/>
      <c r="N202" s="242"/>
      <c r="O202" s="242"/>
      <c r="P202" s="242"/>
      <c r="Q202" s="242"/>
      <c r="R202" s="242"/>
      <c r="S202" s="242"/>
      <c r="T202" s="24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4" t="s">
        <v>154</v>
      </c>
      <c r="AU202" s="244" t="s">
        <v>91</v>
      </c>
      <c r="AV202" s="13" t="s">
        <v>89</v>
      </c>
      <c r="AW202" s="13" t="s">
        <v>34</v>
      </c>
      <c r="AX202" s="13" t="s">
        <v>81</v>
      </c>
      <c r="AY202" s="244" t="s">
        <v>141</v>
      </c>
    </row>
    <row r="203" s="14" customFormat="1">
      <c r="A203" s="14"/>
      <c r="B203" s="245"/>
      <c r="C203" s="246"/>
      <c r="D203" s="236" t="s">
        <v>154</v>
      </c>
      <c r="E203" s="247" t="s">
        <v>1</v>
      </c>
      <c r="F203" s="248" t="s">
        <v>920</v>
      </c>
      <c r="G203" s="246"/>
      <c r="H203" s="249">
        <v>1.28</v>
      </c>
      <c r="I203" s="250"/>
      <c r="J203" s="246"/>
      <c r="K203" s="246"/>
      <c r="L203" s="251"/>
      <c r="M203" s="252"/>
      <c r="N203" s="253"/>
      <c r="O203" s="253"/>
      <c r="P203" s="253"/>
      <c r="Q203" s="253"/>
      <c r="R203" s="253"/>
      <c r="S203" s="253"/>
      <c r="T203" s="25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5" t="s">
        <v>154</v>
      </c>
      <c r="AU203" s="255" t="s">
        <v>91</v>
      </c>
      <c r="AV203" s="14" t="s">
        <v>91</v>
      </c>
      <c r="AW203" s="14" t="s">
        <v>34</v>
      </c>
      <c r="AX203" s="14" t="s">
        <v>81</v>
      </c>
      <c r="AY203" s="255" t="s">
        <v>141</v>
      </c>
    </row>
    <row r="204" s="15" customFormat="1">
      <c r="A204" s="15"/>
      <c r="B204" s="256"/>
      <c r="C204" s="257"/>
      <c r="D204" s="236" t="s">
        <v>154</v>
      </c>
      <c r="E204" s="258" t="s">
        <v>1</v>
      </c>
      <c r="F204" s="259" t="s">
        <v>179</v>
      </c>
      <c r="G204" s="257"/>
      <c r="H204" s="260">
        <v>12.328999999999998</v>
      </c>
      <c r="I204" s="261"/>
      <c r="J204" s="257"/>
      <c r="K204" s="257"/>
      <c r="L204" s="262"/>
      <c r="M204" s="263"/>
      <c r="N204" s="264"/>
      <c r="O204" s="264"/>
      <c r="P204" s="264"/>
      <c r="Q204" s="264"/>
      <c r="R204" s="264"/>
      <c r="S204" s="264"/>
      <c r="T204" s="26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66" t="s">
        <v>154</v>
      </c>
      <c r="AU204" s="266" t="s">
        <v>91</v>
      </c>
      <c r="AV204" s="15" t="s">
        <v>148</v>
      </c>
      <c r="AW204" s="15" t="s">
        <v>34</v>
      </c>
      <c r="AX204" s="15" t="s">
        <v>89</v>
      </c>
      <c r="AY204" s="266" t="s">
        <v>141</v>
      </c>
    </row>
    <row r="205" s="2" customFormat="1" ht="24.15" customHeight="1">
      <c r="A205" s="39"/>
      <c r="B205" s="40"/>
      <c r="C205" s="220" t="s">
        <v>282</v>
      </c>
      <c r="D205" s="220" t="s">
        <v>144</v>
      </c>
      <c r="E205" s="221" t="s">
        <v>921</v>
      </c>
      <c r="F205" s="222" t="s">
        <v>922</v>
      </c>
      <c r="G205" s="223" t="s">
        <v>152</v>
      </c>
      <c r="H205" s="224">
        <v>1</v>
      </c>
      <c r="I205" s="225"/>
      <c r="J205" s="226">
        <f>ROUND(I205*H205,2)</f>
        <v>0</v>
      </c>
      <c r="K205" s="227"/>
      <c r="L205" s="45"/>
      <c r="M205" s="228" t="s">
        <v>1</v>
      </c>
      <c r="N205" s="229" t="s">
        <v>46</v>
      </c>
      <c r="O205" s="92"/>
      <c r="P205" s="230">
        <f>O205*H205</f>
        <v>0</v>
      </c>
      <c r="Q205" s="230">
        <v>0</v>
      </c>
      <c r="R205" s="230">
        <f>Q205*H205</f>
        <v>0</v>
      </c>
      <c r="S205" s="230">
        <v>0</v>
      </c>
      <c r="T205" s="231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2" t="s">
        <v>148</v>
      </c>
      <c r="AT205" s="232" t="s">
        <v>144</v>
      </c>
      <c r="AU205" s="232" t="s">
        <v>91</v>
      </c>
      <c r="AY205" s="18" t="s">
        <v>141</v>
      </c>
      <c r="BE205" s="233">
        <f>IF(N205="základní",J205,0)</f>
        <v>0</v>
      </c>
      <c r="BF205" s="233">
        <f>IF(N205="snížená",J205,0)</f>
        <v>0</v>
      </c>
      <c r="BG205" s="233">
        <f>IF(N205="zákl. přenesená",J205,0)</f>
        <v>0</v>
      </c>
      <c r="BH205" s="233">
        <f>IF(N205="sníž. přenesená",J205,0)</f>
        <v>0</v>
      </c>
      <c r="BI205" s="233">
        <f>IF(N205="nulová",J205,0)</f>
        <v>0</v>
      </c>
      <c r="BJ205" s="18" t="s">
        <v>89</v>
      </c>
      <c r="BK205" s="233">
        <f>ROUND(I205*H205,2)</f>
        <v>0</v>
      </c>
      <c r="BL205" s="18" t="s">
        <v>148</v>
      </c>
      <c r="BM205" s="232" t="s">
        <v>923</v>
      </c>
    </row>
    <row r="206" s="2" customFormat="1" ht="37.8" customHeight="1">
      <c r="A206" s="39"/>
      <c r="B206" s="40"/>
      <c r="C206" s="220" t="s">
        <v>286</v>
      </c>
      <c r="D206" s="220" t="s">
        <v>144</v>
      </c>
      <c r="E206" s="221" t="s">
        <v>924</v>
      </c>
      <c r="F206" s="222" t="s">
        <v>925</v>
      </c>
      <c r="G206" s="223" t="s">
        <v>152</v>
      </c>
      <c r="H206" s="224">
        <v>1</v>
      </c>
      <c r="I206" s="225"/>
      <c r="J206" s="226">
        <f>ROUND(I206*H206,2)</f>
        <v>0</v>
      </c>
      <c r="K206" s="227"/>
      <c r="L206" s="45"/>
      <c r="M206" s="228" t="s">
        <v>1</v>
      </c>
      <c r="N206" s="229" t="s">
        <v>46</v>
      </c>
      <c r="O206" s="92"/>
      <c r="P206" s="230">
        <f>O206*H206</f>
        <v>0</v>
      </c>
      <c r="Q206" s="230">
        <v>0</v>
      </c>
      <c r="R206" s="230">
        <f>Q206*H206</f>
        <v>0</v>
      </c>
      <c r="S206" s="230">
        <v>0</v>
      </c>
      <c r="T206" s="231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2" t="s">
        <v>148</v>
      </c>
      <c r="AT206" s="232" t="s">
        <v>144</v>
      </c>
      <c r="AU206" s="232" t="s">
        <v>91</v>
      </c>
      <c r="AY206" s="18" t="s">
        <v>141</v>
      </c>
      <c r="BE206" s="233">
        <f>IF(N206="základní",J206,0)</f>
        <v>0</v>
      </c>
      <c r="BF206" s="233">
        <f>IF(N206="snížená",J206,0)</f>
        <v>0</v>
      </c>
      <c r="BG206" s="233">
        <f>IF(N206="zákl. přenesená",J206,0)</f>
        <v>0</v>
      </c>
      <c r="BH206" s="233">
        <f>IF(N206="sníž. přenesená",J206,0)</f>
        <v>0</v>
      </c>
      <c r="BI206" s="233">
        <f>IF(N206="nulová",J206,0)</f>
        <v>0</v>
      </c>
      <c r="BJ206" s="18" t="s">
        <v>89</v>
      </c>
      <c r="BK206" s="233">
        <f>ROUND(I206*H206,2)</f>
        <v>0</v>
      </c>
      <c r="BL206" s="18" t="s">
        <v>148</v>
      </c>
      <c r="BM206" s="232" t="s">
        <v>926</v>
      </c>
    </row>
    <row r="207" s="2" customFormat="1" ht="33" customHeight="1">
      <c r="A207" s="39"/>
      <c r="B207" s="40"/>
      <c r="C207" s="220" t="s">
        <v>290</v>
      </c>
      <c r="D207" s="220" t="s">
        <v>144</v>
      </c>
      <c r="E207" s="221" t="s">
        <v>927</v>
      </c>
      <c r="F207" s="222" t="s">
        <v>928</v>
      </c>
      <c r="G207" s="223" t="s">
        <v>823</v>
      </c>
      <c r="H207" s="224">
        <v>62.897</v>
      </c>
      <c r="I207" s="225"/>
      <c r="J207" s="226">
        <f>ROUND(I207*H207,2)</f>
        <v>0</v>
      </c>
      <c r="K207" s="227"/>
      <c r="L207" s="45"/>
      <c r="M207" s="228" t="s">
        <v>1</v>
      </c>
      <c r="N207" s="229" t="s">
        <v>46</v>
      </c>
      <c r="O207" s="92"/>
      <c r="P207" s="230">
        <f>O207*H207</f>
        <v>0</v>
      </c>
      <c r="Q207" s="230">
        <v>0</v>
      </c>
      <c r="R207" s="230">
        <f>Q207*H207</f>
        <v>0</v>
      </c>
      <c r="S207" s="230">
        <v>0</v>
      </c>
      <c r="T207" s="231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2" t="s">
        <v>148</v>
      </c>
      <c r="AT207" s="232" t="s">
        <v>144</v>
      </c>
      <c r="AU207" s="232" t="s">
        <v>91</v>
      </c>
      <c r="AY207" s="18" t="s">
        <v>141</v>
      </c>
      <c r="BE207" s="233">
        <f>IF(N207="základní",J207,0)</f>
        <v>0</v>
      </c>
      <c r="BF207" s="233">
        <f>IF(N207="snížená",J207,0)</f>
        <v>0</v>
      </c>
      <c r="BG207" s="233">
        <f>IF(N207="zákl. přenesená",J207,0)</f>
        <v>0</v>
      </c>
      <c r="BH207" s="233">
        <f>IF(N207="sníž. přenesená",J207,0)</f>
        <v>0</v>
      </c>
      <c r="BI207" s="233">
        <f>IF(N207="nulová",J207,0)</f>
        <v>0</v>
      </c>
      <c r="BJ207" s="18" t="s">
        <v>89</v>
      </c>
      <c r="BK207" s="233">
        <f>ROUND(I207*H207,2)</f>
        <v>0</v>
      </c>
      <c r="BL207" s="18" t="s">
        <v>148</v>
      </c>
      <c r="BM207" s="232" t="s">
        <v>929</v>
      </c>
    </row>
    <row r="208" s="13" customFormat="1">
      <c r="A208" s="13"/>
      <c r="B208" s="234"/>
      <c r="C208" s="235"/>
      <c r="D208" s="236" t="s">
        <v>154</v>
      </c>
      <c r="E208" s="237" t="s">
        <v>1</v>
      </c>
      <c r="F208" s="238" t="s">
        <v>930</v>
      </c>
      <c r="G208" s="235"/>
      <c r="H208" s="237" t="s">
        <v>1</v>
      </c>
      <c r="I208" s="239"/>
      <c r="J208" s="235"/>
      <c r="K208" s="235"/>
      <c r="L208" s="240"/>
      <c r="M208" s="241"/>
      <c r="N208" s="242"/>
      <c r="O208" s="242"/>
      <c r="P208" s="242"/>
      <c r="Q208" s="242"/>
      <c r="R208" s="242"/>
      <c r="S208" s="242"/>
      <c r="T208" s="24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4" t="s">
        <v>154</v>
      </c>
      <c r="AU208" s="244" t="s">
        <v>91</v>
      </c>
      <c r="AV208" s="13" t="s">
        <v>89</v>
      </c>
      <c r="AW208" s="13" t="s">
        <v>34</v>
      </c>
      <c r="AX208" s="13" t="s">
        <v>81</v>
      </c>
      <c r="AY208" s="244" t="s">
        <v>141</v>
      </c>
    </row>
    <row r="209" s="14" customFormat="1">
      <c r="A209" s="14"/>
      <c r="B209" s="245"/>
      <c r="C209" s="246"/>
      <c r="D209" s="236" t="s">
        <v>154</v>
      </c>
      <c r="E209" s="247" t="s">
        <v>1</v>
      </c>
      <c r="F209" s="248" t="s">
        <v>931</v>
      </c>
      <c r="G209" s="246"/>
      <c r="H209" s="249">
        <v>11.114</v>
      </c>
      <c r="I209" s="250"/>
      <c r="J209" s="246"/>
      <c r="K209" s="246"/>
      <c r="L209" s="251"/>
      <c r="M209" s="252"/>
      <c r="N209" s="253"/>
      <c r="O209" s="253"/>
      <c r="P209" s="253"/>
      <c r="Q209" s="253"/>
      <c r="R209" s="253"/>
      <c r="S209" s="253"/>
      <c r="T209" s="25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5" t="s">
        <v>154</v>
      </c>
      <c r="AU209" s="255" t="s">
        <v>91</v>
      </c>
      <c r="AV209" s="14" t="s">
        <v>91</v>
      </c>
      <c r="AW209" s="14" t="s">
        <v>34</v>
      </c>
      <c r="AX209" s="14" t="s">
        <v>81</v>
      </c>
      <c r="AY209" s="255" t="s">
        <v>141</v>
      </c>
    </row>
    <row r="210" s="13" customFormat="1">
      <c r="A210" s="13"/>
      <c r="B210" s="234"/>
      <c r="C210" s="235"/>
      <c r="D210" s="236" t="s">
        <v>154</v>
      </c>
      <c r="E210" s="237" t="s">
        <v>1</v>
      </c>
      <c r="F210" s="238" t="s">
        <v>932</v>
      </c>
      <c r="G210" s="235"/>
      <c r="H210" s="237" t="s">
        <v>1</v>
      </c>
      <c r="I210" s="239"/>
      <c r="J210" s="235"/>
      <c r="K210" s="235"/>
      <c r="L210" s="240"/>
      <c r="M210" s="241"/>
      <c r="N210" s="242"/>
      <c r="O210" s="242"/>
      <c r="P210" s="242"/>
      <c r="Q210" s="242"/>
      <c r="R210" s="242"/>
      <c r="S210" s="242"/>
      <c r="T210" s="24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4" t="s">
        <v>154</v>
      </c>
      <c r="AU210" s="244" t="s">
        <v>91</v>
      </c>
      <c r="AV210" s="13" t="s">
        <v>89</v>
      </c>
      <c r="AW210" s="13" t="s">
        <v>34</v>
      </c>
      <c r="AX210" s="13" t="s">
        <v>81</v>
      </c>
      <c r="AY210" s="244" t="s">
        <v>141</v>
      </c>
    </row>
    <row r="211" s="14" customFormat="1">
      <c r="A211" s="14"/>
      <c r="B211" s="245"/>
      <c r="C211" s="246"/>
      <c r="D211" s="236" t="s">
        <v>154</v>
      </c>
      <c r="E211" s="247" t="s">
        <v>1</v>
      </c>
      <c r="F211" s="248" t="s">
        <v>933</v>
      </c>
      <c r="G211" s="246"/>
      <c r="H211" s="249">
        <v>41.783</v>
      </c>
      <c r="I211" s="250"/>
      <c r="J211" s="246"/>
      <c r="K211" s="246"/>
      <c r="L211" s="251"/>
      <c r="M211" s="252"/>
      <c r="N211" s="253"/>
      <c r="O211" s="253"/>
      <c r="P211" s="253"/>
      <c r="Q211" s="253"/>
      <c r="R211" s="253"/>
      <c r="S211" s="253"/>
      <c r="T211" s="25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5" t="s">
        <v>154</v>
      </c>
      <c r="AU211" s="255" t="s">
        <v>91</v>
      </c>
      <c r="AV211" s="14" t="s">
        <v>91</v>
      </c>
      <c r="AW211" s="14" t="s">
        <v>34</v>
      </c>
      <c r="AX211" s="14" t="s">
        <v>81</v>
      </c>
      <c r="AY211" s="255" t="s">
        <v>141</v>
      </c>
    </row>
    <row r="212" s="13" customFormat="1">
      <c r="A212" s="13"/>
      <c r="B212" s="234"/>
      <c r="C212" s="235"/>
      <c r="D212" s="236" t="s">
        <v>154</v>
      </c>
      <c r="E212" s="237" t="s">
        <v>1</v>
      </c>
      <c r="F212" s="238" t="s">
        <v>934</v>
      </c>
      <c r="G212" s="235"/>
      <c r="H212" s="237" t="s">
        <v>1</v>
      </c>
      <c r="I212" s="239"/>
      <c r="J212" s="235"/>
      <c r="K212" s="235"/>
      <c r="L212" s="240"/>
      <c r="M212" s="241"/>
      <c r="N212" s="242"/>
      <c r="O212" s="242"/>
      <c r="P212" s="242"/>
      <c r="Q212" s="242"/>
      <c r="R212" s="242"/>
      <c r="S212" s="242"/>
      <c r="T212" s="24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4" t="s">
        <v>154</v>
      </c>
      <c r="AU212" s="244" t="s">
        <v>91</v>
      </c>
      <c r="AV212" s="13" t="s">
        <v>89</v>
      </c>
      <c r="AW212" s="13" t="s">
        <v>34</v>
      </c>
      <c r="AX212" s="13" t="s">
        <v>81</v>
      </c>
      <c r="AY212" s="244" t="s">
        <v>141</v>
      </c>
    </row>
    <row r="213" s="14" customFormat="1">
      <c r="A213" s="14"/>
      <c r="B213" s="245"/>
      <c r="C213" s="246"/>
      <c r="D213" s="236" t="s">
        <v>154</v>
      </c>
      <c r="E213" s="247" t="s">
        <v>1</v>
      </c>
      <c r="F213" s="248" t="s">
        <v>212</v>
      </c>
      <c r="G213" s="246"/>
      <c r="H213" s="249">
        <v>10</v>
      </c>
      <c r="I213" s="250"/>
      <c r="J213" s="246"/>
      <c r="K213" s="246"/>
      <c r="L213" s="251"/>
      <c r="M213" s="252"/>
      <c r="N213" s="253"/>
      <c r="O213" s="253"/>
      <c r="P213" s="253"/>
      <c r="Q213" s="253"/>
      <c r="R213" s="253"/>
      <c r="S213" s="253"/>
      <c r="T213" s="25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5" t="s">
        <v>154</v>
      </c>
      <c r="AU213" s="255" t="s">
        <v>91</v>
      </c>
      <c r="AV213" s="14" t="s">
        <v>91</v>
      </c>
      <c r="AW213" s="14" t="s">
        <v>34</v>
      </c>
      <c r="AX213" s="14" t="s">
        <v>81</v>
      </c>
      <c r="AY213" s="255" t="s">
        <v>141</v>
      </c>
    </row>
    <row r="214" s="15" customFormat="1">
      <c r="A214" s="15"/>
      <c r="B214" s="256"/>
      <c r="C214" s="257"/>
      <c r="D214" s="236" t="s">
        <v>154</v>
      </c>
      <c r="E214" s="258" t="s">
        <v>1</v>
      </c>
      <c r="F214" s="259" t="s">
        <v>179</v>
      </c>
      <c r="G214" s="257"/>
      <c r="H214" s="260">
        <v>62.897000000000008</v>
      </c>
      <c r="I214" s="261"/>
      <c r="J214" s="257"/>
      <c r="K214" s="257"/>
      <c r="L214" s="262"/>
      <c r="M214" s="263"/>
      <c r="N214" s="264"/>
      <c r="O214" s="264"/>
      <c r="P214" s="264"/>
      <c r="Q214" s="264"/>
      <c r="R214" s="264"/>
      <c r="S214" s="264"/>
      <c r="T214" s="26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66" t="s">
        <v>154</v>
      </c>
      <c r="AU214" s="266" t="s">
        <v>91</v>
      </c>
      <c r="AV214" s="15" t="s">
        <v>148</v>
      </c>
      <c r="AW214" s="15" t="s">
        <v>34</v>
      </c>
      <c r="AX214" s="15" t="s">
        <v>89</v>
      </c>
      <c r="AY214" s="266" t="s">
        <v>141</v>
      </c>
    </row>
    <row r="215" s="12" customFormat="1" ht="22.8" customHeight="1">
      <c r="A215" s="12"/>
      <c r="B215" s="204"/>
      <c r="C215" s="205"/>
      <c r="D215" s="206" t="s">
        <v>80</v>
      </c>
      <c r="E215" s="218" t="s">
        <v>935</v>
      </c>
      <c r="F215" s="218" t="s">
        <v>936</v>
      </c>
      <c r="G215" s="205"/>
      <c r="H215" s="205"/>
      <c r="I215" s="208"/>
      <c r="J215" s="219">
        <f>BK215</f>
        <v>0</v>
      </c>
      <c r="K215" s="205"/>
      <c r="L215" s="210"/>
      <c r="M215" s="211"/>
      <c r="N215" s="212"/>
      <c r="O215" s="212"/>
      <c r="P215" s="213">
        <f>SUM(P216:P222)</f>
        <v>0</v>
      </c>
      <c r="Q215" s="212"/>
      <c r="R215" s="213">
        <f>SUM(R216:R222)</f>
        <v>0</v>
      </c>
      <c r="S215" s="212"/>
      <c r="T215" s="214">
        <f>SUM(T216:T222)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15" t="s">
        <v>89</v>
      </c>
      <c r="AT215" s="216" t="s">
        <v>80</v>
      </c>
      <c r="AU215" s="216" t="s">
        <v>89</v>
      </c>
      <c r="AY215" s="215" t="s">
        <v>141</v>
      </c>
      <c r="BK215" s="217">
        <f>SUM(BK216:BK222)</f>
        <v>0</v>
      </c>
    </row>
    <row r="216" s="2" customFormat="1" ht="24.15" customHeight="1">
      <c r="A216" s="39"/>
      <c r="B216" s="40"/>
      <c r="C216" s="220" t="s">
        <v>294</v>
      </c>
      <c r="D216" s="220" t="s">
        <v>144</v>
      </c>
      <c r="E216" s="221" t="s">
        <v>937</v>
      </c>
      <c r="F216" s="222" t="s">
        <v>938</v>
      </c>
      <c r="G216" s="223" t="s">
        <v>540</v>
      </c>
      <c r="H216" s="224">
        <v>2.984</v>
      </c>
      <c r="I216" s="225"/>
      <c r="J216" s="226">
        <f>ROUND(I216*H216,2)</f>
        <v>0</v>
      </c>
      <c r="K216" s="227"/>
      <c r="L216" s="45"/>
      <c r="M216" s="228" t="s">
        <v>1</v>
      </c>
      <c r="N216" s="229" t="s">
        <v>46</v>
      </c>
      <c r="O216" s="92"/>
      <c r="P216" s="230">
        <f>O216*H216</f>
        <v>0</v>
      </c>
      <c r="Q216" s="230">
        <v>0</v>
      </c>
      <c r="R216" s="230">
        <f>Q216*H216</f>
        <v>0</v>
      </c>
      <c r="S216" s="230">
        <v>0</v>
      </c>
      <c r="T216" s="231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2" t="s">
        <v>148</v>
      </c>
      <c r="AT216" s="232" t="s">
        <v>144</v>
      </c>
      <c r="AU216" s="232" t="s">
        <v>91</v>
      </c>
      <c r="AY216" s="18" t="s">
        <v>141</v>
      </c>
      <c r="BE216" s="233">
        <f>IF(N216="základní",J216,0)</f>
        <v>0</v>
      </c>
      <c r="BF216" s="233">
        <f>IF(N216="snížená",J216,0)</f>
        <v>0</v>
      </c>
      <c r="BG216" s="233">
        <f>IF(N216="zákl. přenesená",J216,0)</f>
        <v>0</v>
      </c>
      <c r="BH216" s="233">
        <f>IF(N216="sníž. přenesená",J216,0)</f>
        <v>0</v>
      </c>
      <c r="BI216" s="233">
        <f>IF(N216="nulová",J216,0)</f>
        <v>0</v>
      </c>
      <c r="BJ216" s="18" t="s">
        <v>89</v>
      </c>
      <c r="BK216" s="233">
        <f>ROUND(I216*H216,2)</f>
        <v>0</v>
      </c>
      <c r="BL216" s="18" t="s">
        <v>148</v>
      </c>
      <c r="BM216" s="232" t="s">
        <v>939</v>
      </c>
    </row>
    <row r="217" s="2" customFormat="1" ht="24.15" customHeight="1">
      <c r="A217" s="39"/>
      <c r="B217" s="40"/>
      <c r="C217" s="220" t="s">
        <v>298</v>
      </c>
      <c r="D217" s="220" t="s">
        <v>144</v>
      </c>
      <c r="E217" s="221" t="s">
        <v>940</v>
      </c>
      <c r="F217" s="222" t="s">
        <v>941</v>
      </c>
      <c r="G217" s="223" t="s">
        <v>540</v>
      </c>
      <c r="H217" s="224">
        <v>2.334</v>
      </c>
      <c r="I217" s="225"/>
      <c r="J217" s="226">
        <f>ROUND(I217*H217,2)</f>
        <v>0</v>
      </c>
      <c r="K217" s="227"/>
      <c r="L217" s="45"/>
      <c r="M217" s="228" t="s">
        <v>1</v>
      </c>
      <c r="N217" s="229" t="s">
        <v>46</v>
      </c>
      <c r="O217" s="92"/>
      <c r="P217" s="230">
        <f>O217*H217</f>
        <v>0</v>
      </c>
      <c r="Q217" s="230">
        <v>0</v>
      </c>
      <c r="R217" s="230">
        <f>Q217*H217</f>
        <v>0</v>
      </c>
      <c r="S217" s="230">
        <v>0</v>
      </c>
      <c r="T217" s="231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2" t="s">
        <v>148</v>
      </c>
      <c r="AT217" s="232" t="s">
        <v>144</v>
      </c>
      <c r="AU217" s="232" t="s">
        <v>91</v>
      </c>
      <c r="AY217" s="18" t="s">
        <v>141</v>
      </c>
      <c r="BE217" s="233">
        <f>IF(N217="základní",J217,0)</f>
        <v>0</v>
      </c>
      <c r="BF217" s="233">
        <f>IF(N217="snížená",J217,0)</f>
        <v>0</v>
      </c>
      <c r="BG217" s="233">
        <f>IF(N217="zákl. přenesená",J217,0)</f>
        <v>0</v>
      </c>
      <c r="BH217" s="233">
        <f>IF(N217="sníž. přenesená",J217,0)</f>
        <v>0</v>
      </c>
      <c r="BI217" s="233">
        <f>IF(N217="nulová",J217,0)</f>
        <v>0</v>
      </c>
      <c r="BJ217" s="18" t="s">
        <v>89</v>
      </c>
      <c r="BK217" s="233">
        <f>ROUND(I217*H217,2)</f>
        <v>0</v>
      </c>
      <c r="BL217" s="18" t="s">
        <v>148</v>
      </c>
      <c r="BM217" s="232" t="s">
        <v>942</v>
      </c>
    </row>
    <row r="218" s="14" customFormat="1">
      <c r="A218" s="14"/>
      <c r="B218" s="245"/>
      <c r="C218" s="246"/>
      <c r="D218" s="236" t="s">
        <v>154</v>
      </c>
      <c r="E218" s="247" t="s">
        <v>1</v>
      </c>
      <c r="F218" s="248" t="s">
        <v>943</v>
      </c>
      <c r="G218" s="246"/>
      <c r="H218" s="249">
        <v>2.334</v>
      </c>
      <c r="I218" s="250"/>
      <c r="J218" s="246"/>
      <c r="K218" s="246"/>
      <c r="L218" s="251"/>
      <c r="M218" s="252"/>
      <c r="N218" s="253"/>
      <c r="O218" s="253"/>
      <c r="P218" s="253"/>
      <c r="Q218" s="253"/>
      <c r="R218" s="253"/>
      <c r="S218" s="253"/>
      <c r="T218" s="25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5" t="s">
        <v>154</v>
      </c>
      <c r="AU218" s="255" t="s">
        <v>91</v>
      </c>
      <c r="AV218" s="14" t="s">
        <v>91</v>
      </c>
      <c r="AW218" s="14" t="s">
        <v>34</v>
      </c>
      <c r="AX218" s="14" t="s">
        <v>89</v>
      </c>
      <c r="AY218" s="255" t="s">
        <v>141</v>
      </c>
    </row>
    <row r="219" s="2" customFormat="1" ht="24.15" customHeight="1">
      <c r="A219" s="39"/>
      <c r="B219" s="40"/>
      <c r="C219" s="220" t="s">
        <v>303</v>
      </c>
      <c r="D219" s="220" t="s">
        <v>144</v>
      </c>
      <c r="E219" s="221" t="s">
        <v>944</v>
      </c>
      <c r="F219" s="222" t="s">
        <v>945</v>
      </c>
      <c r="G219" s="223" t="s">
        <v>540</v>
      </c>
      <c r="H219" s="224">
        <v>29.84</v>
      </c>
      <c r="I219" s="225"/>
      <c r="J219" s="226">
        <f>ROUND(I219*H219,2)</f>
        <v>0</v>
      </c>
      <c r="K219" s="227"/>
      <c r="L219" s="45"/>
      <c r="M219" s="228" t="s">
        <v>1</v>
      </c>
      <c r="N219" s="229" t="s">
        <v>46</v>
      </c>
      <c r="O219" s="92"/>
      <c r="P219" s="230">
        <f>O219*H219</f>
        <v>0</v>
      </c>
      <c r="Q219" s="230">
        <v>0</v>
      </c>
      <c r="R219" s="230">
        <f>Q219*H219</f>
        <v>0</v>
      </c>
      <c r="S219" s="230">
        <v>0</v>
      </c>
      <c r="T219" s="231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2" t="s">
        <v>148</v>
      </c>
      <c r="AT219" s="232" t="s">
        <v>144</v>
      </c>
      <c r="AU219" s="232" t="s">
        <v>91</v>
      </c>
      <c r="AY219" s="18" t="s">
        <v>141</v>
      </c>
      <c r="BE219" s="233">
        <f>IF(N219="základní",J219,0)</f>
        <v>0</v>
      </c>
      <c r="BF219" s="233">
        <f>IF(N219="snížená",J219,0)</f>
        <v>0</v>
      </c>
      <c r="BG219" s="233">
        <f>IF(N219="zákl. přenesená",J219,0)</f>
        <v>0</v>
      </c>
      <c r="BH219" s="233">
        <f>IF(N219="sníž. přenesená",J219,0)</f>
        <v>0</v>
      </c>
      <c r="BI219" s="233">
        <f>IF(N219="nulová",J219,0)</f>
        <v>0</v>
      </c>
      <c r="BJ219" s="18" t="s">
        <v>89</v>
      </c>
      <c r="BK219" s="233">
        <f>ROUND(I219*H219,2)</f>
        <v>0</v>
      </c>
      <c r="BL219" s="18" t="s">
        <v>148</v>
      </c>
      <c r="BM219" s="232" t="s">
        <v>946</v>
      </c>
    </row>
    <row r="220" s="14" customFormat="1">
      <c r="A220" s="14"/>
      <c r="B220" s="245"/>
      <c r="C220" s="246"/>
      <c r="D220" s="236" t="s">
        <v>154</v>
      </c>
      <c r="E220" s="246"/>
      <c r="F220" s="248" t="s">
        <v>947</v>
      </c>
      <c r="G220" s="246"/>
      <c r="H220" s="249">
        <v>29.84</v>
      </c>
      <c r="I220" s="250"/>
      <c r="J220" s="246"/>
      <c r="K220" s="246"/>
      <c r="L220" s="251"/>
      <c r="M220" s="252"/>
      <c r="N220" s="253"/>
      <c r="O220" s="253"/>
      <c r="P220" s="253"/>
      <c r="Q220" s="253"/>
      <c r="R220" s="253"/>
      <c r="S220" s="253"/>
      <c r="T220" s="25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5" t="s">
        <v>154</v>
      </c>
      <c r="AU220" s="255" t="s">
        <v>91</v>
      </c>
      <c r="AV220" s="14" t="s">
        <v>91</v>
      </c>
      <c r="AW220" s="14" t="s">
        <v>4</v>
      </c>
      <c r="AX220" s="14" t="s">
        <v>89</v>
      </c>
      <c r="AY220" s="255" t="s">
        <v>141</v>
      </c>
    </row>
    <row r="221" s="2" customFormat="1" ht="37.8" customHeight="1">
      <c r="A221" s="39"/>
      <c r="B221" s="40"/>
      <c r="C221" s="220" t="s">
        <v>307</v>
      </c>
      <c r="D221" s="220" t="s">
        <v>144</v>
      </c>
      <c r="E221" s="221" t="s">
        <v>948</v>
      </c>
      <c r="F221" s="222" t="s">
        <v>949</v>
      </c>
      <c r="G221" s="223" t="s">
        <v>540</v>
      </c>
      <c r="H221" s="224">
        <v>2.334</v>
      </c>
      <c r="I221" s="225"/>
      <c r="J221" s="226">
        <f>ROUND(I221*H221,2)</f>
        <v>0</v>
      </c>
      <c r="K221" s="227"/>
      <c r="L221" s="45"/>
      <c r="M221" s="228" t="s">
        <v>1</v>
      </c>
      <c r="N221" s="229" t="s">
        <v>46</v>
      </c>
      <c r="O221" s="92"/>
      <c r="P221" s="230">
        <f>O221*H221</f>
        <v>0</v>
      </c>
      <c r="Q221" s="230">
        <v>0</v>
      </c>
      <c r="R221" s="230">
        <f>Q221*H221</f>
        <v>0</v>
      </c>
      <c r="S221" s="230">
        <v>0</v>
      </c>
      <c r="T221" s="231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2" t="s">
        <v>148</v>
      </c>
      <c r="AT221" s="232" t="s">
        <v>144</v>
      </c>
      <c r="AU221" s="232" t="s">
        <v>91</v>
      </c>
      <c r="AY221" s="18" t="s">
        <v>141</v>
      </c>
      <c r="BE221" s="233">
        <f>IF(N221="základní",J221,0)</f>
        <v>0</v>
      </c>
      <c r="BF221" s="233">
        <f>IF(N221="snížená",J221,0)</f>
        <v>0</v>
      </c>
      <c r="BG221" s="233">
        <f>IF(N221="zákl. přenesená",J221,0)</f>
        <v>0</v>
      </c>
      <c r="BH221" s="233">
        <f>IF(N221="sníž. přenesená",J221,0)</f>
        <v>0</v>
      </c>
      <c r="BI221" s="233">
        <f>IF(N221="nulová",J221,0)</f>
        <v>0</v>
      </c>
      <c r="BJ221" s="18" t="s">
        <v>89</v>
      </c>
      <c r="BK221" s="233">
        <f>ROUND(I221*H221,2)</f>
        <v>0</v>
      </c>
      <c r="BL221" s="18" t="s">
        <v>148</v>
      </c>
      <c r="BM221" s="232" t="s">
        <v>950</v>
      </c>
    </row>
    <row r="222" s="2" customFormat="1" ht="44.25" customHeight="1">
      <c r="A222" s="39"/>
      <c r="B222" s="40"/>
      <c r="C222" s="220" t="s">
        <v>311</v>
      </c>
      <c r="D222" s="220" t="s">
        <v>144</v>
      </c>
      <c r="E222" s="221" t="s">
        <v>951</v>
      </c>
      <c r="F222" s="222" t="s">
        <v>952</v>
      </c>
      <c r="G222" s="223" t="s">
        <v>540</v>
      </c>
      <c r="H222" s="224">
        <v>2.984</v>
      </c>
      <c r="I222" s="225"/>
      <c r="J222" s="226">
        <f>ROUND(I222*H222,2)</f>
        <v>0</v>
      </c>
      <c r="K222" s="227"/>
      <c r="L222" s="45"/>
      <c r="M222" s="228" t="s">
        <v>1</v>
      </c>
      <c r="N222" s="229" t="s">
        <v>46</v>
      </c>
      <c r="O222" s="92"/>
      <c r="P222" s="230">
        <f>O222*H222</f>
        <v>0</v>
      </c>
      <c r="Q222" s="230">
        <v>0</v>
      </c>
      <c r="R222" s="230">
        <f>Q222*H222</f>
        <v>0</v>
      </c>
      <c r="S222" s="230">
        <v>0</v>
      </c>
      <c r="T222" s="231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32" t="s">
        <v>148</v>
      </c>
      <c r="AT222" s="232" t="s">
        <v>144</v>
      </c>
      <c r="AU222" s="232" t="s">
        <v>91</v>
      </c>
      <c r="AY222" s="18" t="s">
        <v>141</v>
      </c>
      <c r="BE222" s="233">
        <f>IF(N222="základní",J222,0)</f>
        <v>0</v>
      </c>
      <c r="BF222" s="233">
        <f>IF(N222="snížená",J222,0)</f>
        <v>0</v>
      </c>
      <c r="BG222" s="233">
        <f>IF(N222="zákl. přenesená",J222,0)</f>
        <v>0</v>
      </c>
      <c r="BH222" s="233">
        <f>IF(N222="sníž. přenesená",J222,0)</f>
        <v>0</v>
      </c>
      <c r="BI222" s="233">
        <f>IF(N222="nulová",J222,0)</f>
        <v>0</v>
      </c>
      <c r="BJ222" s="18" t="s">
        <v>89</v>
      </c>
      <c r="BK222" s="233">
        <f>ROUND(I222*H222,2)</f>
        <v>0</v>
      </c>
      <c r="BL222" s="18" t="s">
        <v>148</v>
      </c>
      <c r="BM222" s="232" t="s">
        <v>953</v>
      </c>
    </row>
    <row r="223" s="12" customFormat="1" ht="22.8" customHeight="1">
      <c r="A223" s="12"/>
      <c r="B223" s="204"/>
      <c r="C223" s="205"/>
      <c r="D223" s="206" t="s">
        <v>80</v>
      </c>
      <c r="E223" s="218" t="s">
        <v>535</v>
      </c>
      <c r="F223" s="218" t="s">
        <v>536</v>
      </c>
      <c r="G223" s="205"/>
      <c r="H223" s="205"/>
      <c r="I223" s="208"/>
      <c r="J223" s="219">
        <f>BK223</f>
        <v>0</v>
      </c>
      <c r="K223" s="205"/>
      <c r="L223" s="210"/>
      <c r="M223" s="211"/>
      <c r="N223" s="212"/>
      <c r="O223" s="212"/>
      <c r="P223" s="213">
        <f>SUM(P224:P225)</f>
        <v>0</v>
      </c>
      <c r="Q223" s="212"/>
      <c r="R223" s="213">
        <f>SUM(R224:R225)</f>
        <v>0</v>
      </c>
      <c r="S223" s="212"/>
      <c r="T223" s="214">
        <f>SUM(T224:T225)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5" t="s">
        <v>89</v>
      </c>
      <c r="AT223" s="216" t="s">
        <v>80</v>
      </c>
      <c r="AU223" s="216" t="s">
        <v>89</v>
      </c>
      <c r="AY223" s="215" t="s">
        <v>141</v>
      </c>
      <c r="BK223" s="217">
        <f>SUM(BK224:BK225)</f>
        <v>0</v>
      </c>
    </row>
    <row r="224" s="2" customFormat="1" ht="24.15" customHeight="1">
      <c r="A224" s="39"/>
      <c r="B224" s="40"/>
      <c r="C224" s="220" t="s">
        <v>316</v>
      </c>
      <c r="D224" s="220" t="s">
        <v>144</v>
      </c>
      <c r="E224" s="221" t="s">
        <v>538</v>
      </c>
      <c r="F224" s="222" t="s">
        <v>539</v>
      </c>
      <c r="G224" s="223" t="s">
        <v>540</v>
      </c>
      <c r="H224" s="224">
        <v>16.271999999999998</v>
      </c>
      <c r="I224" s="225"/>
      <c r="J224" s="226">
        <f>ROUND(I224*H224,2)</f>
        <v>0</v>
      </c>
      <c r="K224" s="227"/>
      <c r="L224" s="45"/>
      <c r="M224" s="228" t="s">
        <v>1</v>
      </c>
      <c r="N224" s="229" t="s">
        <v>46</v>
      </c>
      <c r="O224" s="92"/>
      <c r="P224" s="230">
        <f>O224*H224</f>
        <v>0</v>
      </c>
      <c r="Q224" s="230">
        <v>0</v>
      </c>
      <c r="R224" s="230">
        <f>Q224*H224</f>
        <v>0</v>
      </c>
      <c r="S224" s="230">
        <v>0</v>
      </c>
      <c r="T224" s="231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2" t="s">
        <v>148</v>
      </c>
      <c r="AT224" s="232" t="s">
        <v>144</v>
      </c>
      <c r="AU224" s="232" t="s">
        <v>91</v>
      </c>
      <c r="AY224" s="18" t="s">
        <v>141</v>
      </c>
      <c r="BE224" s="233">
        <f>IF(N224="základní",J224,0)</f>
        <v>0</v>
      </c>
      <c r="BF224" s="233">
        <f>IF(N224="snížená",J224,0)</f>
        <v>0</v>
      </c>
      <c r="BG224" s="233">
        <f>IF(N224="zákl. přenesená",J224,0)</f>
        <v>0</v>
      </c>
      <c r="BH224" s="233">
        <f>IF(N224="sníž. přenesená",J224,0)</f>
        <v>0</v>
      </c>
      <c r="BI224" s="233">
        <f>IF(N224="nulová",J224,0)</f>
        <v>0</v>
      </c>
      <c r="BJ224" s="18" t="s">
        <v>89</v>
      </c>
      <c r="BK224" s="233">
        <f>ROUND(I224*H224,2)</f>
        <v>0</v>
      </c>
      <c r="BL224" s="18" t="s">
        <v>148</v>
      </c>
      <c r="BM224" s="232" t="s">
        <v>954</v>
      </c>
    </row>
    <row r="225" s="2" customFormat="1" ht="33" customHeight="1">
      <c r="A225" s="39"/>
      <c r="B225" s="40"/>
      <c r="C225" s="220" t="s">
        <v>320</v>
      </c>
      <c r="D225" s="220" t="s">
        <v>144</v>
      </c>
      <c r="E225" s="221" t="s">
        <v>543</v>
      </c>
      <c r="F225" s="222" t="s">
        <v>544</v>
      </c>
      <c r="G225" s="223" t="s">
        <v>540</v>
      </c>
      <c r="H225" s="224">
        <v>16.271999999999998</v>
      </c>
      <c r="I225" s="225"/>
      <c r="J225" s="226">
        <f>ROUND(I225*H225,2)</f>
        <v>0</v>
      </c>
      <c r="K225" s="227"/>
      <c r="L225" s="45"/>
      <c r="M225" s="228" t="s">
        <v>1</v>
      </c>
      <c r="N225" s="229" t="s">
        <v>46</v>
      </c>
      <c r="O225" s="92"/>
      <c r="P225" s="230">
        <f>O225*H225</f>
        <v>0</v>
      </c>
      <c r="Q225" s="230">
        <v>0</v>
      </c>
      <c r="R225" s="230">
        <f>Q225*H225</f>
        <v>0</v>
      </c>
      <c r="S225" s="230">
        <v>0</v>
      </c>
      <c r="T225" s="231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32" t="s">
        <v>148</v>
      </c>
      <c r="AT225" s="232" t="s">
        <v>144</v>
      </c>
      <c r="AU225" s="232" t="s">
        <v>91</v>
      </c>
      <c r="AY225" s="18" t="s">
        <v>141</v>
      </c>
      <c r="BE225" s="233">
        <f>IF(N225="základní",J225,0)</f>
        <v>0</v>
      </c>
      <c r="BF225" s="233">
        <f>IF(N225="snížená",J225,0)</f>
        <v>0</v>
      </c>
      <c r="BG225" s="233">
        <f>IF(N225="zákl. přenesená",J225,0)</f>
        <v>0</v>
      </c>
      <c r="BH225" s="233">
        <f>IF(N225="sníž. přenesená",J225,0)</f>
        <v>0</v>
      </c>
      <c r="BI225" s="233">
        <f>IF(N225="nulová",J225,0)</f>
        <v>0</v>
      </c>
      <c r="BJ225" s="18" t="s">
        <v>89</v>
      </c>
      <c r="BK225" s="233">
        <f>ROUND(I225*H225,2)</f>
        <v>0</v>
      </c>
      <c r="BL225" s="18" t="s">
        <v>148</v>
      </c>
      <c r="BM225" s="232" t="s">
        <v>955</v>
      </c>
    </row>
    <row r="226" s="12" customFormat="1" ht="25.92" customHeight="1">
      <c r="A226" s="12"/>
      <c r="B226" s="204"/>
      <c r="C226" s="205"/>
      <c r="D226" s="206" t="s">
        <v>80</v>
      </c>
      <c r="E226" s="207" t="s">
        <v>956</v>
      </c>
      <c r="F226" s="207" t="s">
        <v>957</v>
      </c>
      <c r="G226" s="205"/>
      <c r="H226" s="205"/>
      <c r="I226" s="208"/>
      <c r="J226" s="209">
        <f>BK226</f>
        <v>0</v>
      </c>
      <c r="K226" s="205"/>
      <c r="L226" s="210"/>
      <c r="M226" s="211"/>
      <c r="N226" s="212"/>
      <c r="O226" s="212"/>
      <c r="P226" s="213">
        <f>P227+P232</f>
        <v>0</v>
      </c>
      <c r="Q226" s="212"/>
      <c r="R226" s="213">
        <f>R227+R232</f>
        <v>0.37355</v>
      </c>
      <c r="S226" s="212"/>
      <c r="T226" s="214">
        <f>T227+T232</f>
        <v>0.87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5" t="s">
        <v>91</v>
      </c>
      <c r="AT226" s="216" t="s">
        <v>80</v>
      </c>
      <c r="AU226" s="216" t="s">
        <v>81</v>
      </c>
      <c r="AY226" s="215" t="s">
        <v>141</v>
      </c>
      <c r="BK226" s="217">
        <f>BK227+BK232</f>
        <v>0</v>
      </c>
    </row>
    <row r="227" s="12" customFormat="1" ht="22.8" customHeight="1">
      <c r="A227" s="12"/>
      <c r="B227" s="204"/>
      <c r="C227" s="205"/>
      <c r="D227" s="206" t="s">
        <v>80</v>
      </c>
      <c r="E227" s="218" t="s">
        <v>958</v>
      </c>
      <c r="F227" s="218" t="s">
        <v>959</v>
      </c>
      <c r="G227" s="205"/>
      <c r="H227" s="205"/>
      <c r="I227" s="208"/>
      <c r="J227" s="219">
        <f>BK227</f>
        <v>0</v>
      </c>
      <c r="K227" s="205"/>
      <c r="L227" s="210"/>
      <c r="M227" s="211"/>
      <c r="N227" s="212"/>
      <c r="O227" s="212"/>
      <c r="P227" s="213">
        <f>SUM(P228:P231)</f>
        <v>0</v>
      </c>
      <c r="Q227" s="212"/>
      <c r="R227" s="213">
        <f>SUM(R228:R231)</f>
        <v>0.0192</v>
      </c>
      <c r="S227" s="212"/>
      <c r="T227" s="214">
        <f>SUM(T228:T231)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15" t="s">
        <v>91</v>
      </c>
      <c r="AT227" s="216" t="s">
        <v>80</v>
      </c>
      <c r="AU227" s="216" t="s">
        <v>89</v>
      </c>
      <c r="AY227" s="215" t="s">
        <v>141</v>
      </c>
      <c r="BK227" s="217">
        <f>SUM(BK228:BK231)</f>
        <v>0</v>
      </c>
    </row>
    <row r="228" s="2" customFormat="1" ht="21.75" customHeight="1">
      <c r="A228" s="39"/>
      <c r="B228" s="40"/>
      <c r="C228" s="220" t="s">
        <v>324</v>
      </c>
      <c r="D228" s="220" t="s">
        <v>144</v>
      </c>
      <c r="E228" s="221" t="s">
        <v>960</v>
      </c>
      <c r="F228" s="222" t="s">
        <v>961</v>
      </c>
      <c r="G228" s="223" t="s">
        <v>237</v>
      </c>
      <c r="H228" s="224">
        <v>1</v>
      </c>
      <c r="I228" s="225"/>
      <c r="J228" s="226">
        <f>ROUND(I228*H228,2)</f>
        <v>0</v>
      </c>
      <c r="K228" s="227"/>
      <c r="L228" s="45"/>
      <c r="M228" s="228" t="s">
        <v>1</v>
      </c>
      <c r="N228" s="229" t="s">
        <v>46</v>
      </c>
      <c r="O228" s="92"/>
      <c r="P228" s="230">
        <f>O228*H228</f>
        <v>0</v>
      </c>
      <c r="Q228" s="230">
        <v>0.00449</v>
      </c>
      <c r="R228" s="230">
        <f>Q228*H228</f>
        <v>0.00449</v>
      </c>
      <c r="S228" s="230">
        <v>0</v>
      </c>
      <c r="T228" s="231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2" t="s">
        <v>248</v>
      </c>
      <c r="AT228" s="232" t="s">
        <v>144</v>
      </c>
      <c r="AU228" s="232" t="s">
        <v>91</v>
      </c>
      <c r="AY228" s="18" t="s">
        <v>141</v>
      </c>
      <c r="BE228" s="233">
        <f>IF(N228="základní",J228,0)</f>
        <v>0</v>
      </c>
      <c r="BF228" s="233">
        <f>IF(N228="snížená",J228,0)</f>
        <v>0</v>
      </c>
      <c r="BG228" s="233">
        <f>IF(N228="zákl. přenesená",J228,0)</f>
        <v>0</v>
      </c>
      <c r="BH228" s="233">
        <f>IF(N228="sníž. přenesená",J228,0)</f>
        <v>0</v>
      </c>
      <c r="BI228" s="233">
        <f>IF(N228="nulová",J228,0)</f>
        <v>0</v>
      </c>
      <c r="BJ228" s="18" t="s">
        <v>89</v>
      </c>
      <c r="BK228" s="233">
        <f>ROUND(I228*H228,2)</f>
        <v>0</v>
      </c>
      <c r="BL228" s="18" t="s">
        <v>248</v>
      </c>
      <c r="BM228" s="232" t="s">
        <v>962</v>
      </c>
    </row>
    <row r="229" s="2" customFormat="1" ht="24.15" customHeight="1">
      <c r="A229" s="39"/>
      <c r="B229" s="40"/>
      <c r="C229" s="267" t="s">
        <v>328</v>
      </c>
      <c r="D229" s="267" t="s">
        <v>222</v>
      </c>
      <c r="E229" s="268" t="s">
        <v>483</v>
      </c>
      <c r="F229" s="269" t="s">
        <v>484</v>
      </c>
      <c r="G229" s="270" t="s">
        <v>174</v>
      </c>
      <c r="H229" s="271">
        <v>1</v>
      </c>
      <c r="I229" s="272"/>
      <c r="J229" s="273">
        <f>ROUND(I229*H229,2)</f>
        <v>0</v>
      </c>
      <c r="K229" s="274"/>
      <c r="L229" s="275"/>
      <c r="M229" s="276" t="s">
        <v>1</v>
      </c>
      <c r="N229" s="277" t="s">
        <v>46</v>
      </c>
      <c r="O229" s="92"/>
      <c r="P229" s="230">
        <f>O229*H229</f>
        <v>0</v>
      </c>
      <c r="Q229" s="230">
        <v>0.0010200000000000002</v>
      </c>
      <c r="R229" s="230">
        <f>Q229*H229</f>
        <v>0.0010200000000000002</v>
      </c>
      <c r="S229" s="230">
        <v>0</v>
      </c>
      <c r="T229" s="231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32" t="s">
        <v>316</v>
      </c>
      <c r="AT229" s="232" t="s">
        <v>222</v>
      </c>
      <c r="AU229" s="232" t="s">
        <v>91</v>
      </c>
      <c r="AY229" s="18" t="s">
        <v>141</v>
      </c>
      <c r="BE229" s="233">
        <f>IF(N229="základní",J229,0)</f>
        <v>0</v>
      </c>
      <c r="BF229" s="233">
        <f>IF(N229="snížená",J229,0)</f>
        <v>0</v>
      </c>
      <c r="BG229" s="233">
        <f>IF(N229="zákl. přenesená",J229,0)</f>
        <v>0</v>
      </c>
      <c r="BH229" s="233">
        <f>IF(N229="sníž. přenesená",J229,0)</f>
        <v>0</v>
      </c>
      <c r="BI229" s="233">
        <f>IF(N229="nulová",J229,0)</f>
        <v>0</v>
      </c>
      <c r="BJ229" s="18" t="s">
        <v>89</v>
      </c>
      <c r="BK229" s="233">
        <f>ROUND(I229*H229,2)</f>
        <v>0</v>
      </c>
      <c r="BL229" s="18" t="s">
        <v>248</v>
      </c>
      <c r="BM229" s="232" t="s">
        <v>963</v>
      </c>
    </row>
    <row r="230" s="2" customFormat="1" ht="16.5" customHeight="1">
      <c r="A230" s="39"/>
      <c r="B230" s="40"/>
      <c r="C230" s="267" t="s">
        <v>334</v>
      </c>
      <c r="D230" s="267" t="s">
        <v>222</v>
      </c>
      <c r="E230" s="268" t="s">
        <v>964</v>
      </c>
      <c r="F230" s="269" t="s">
        <v>965</v>
      </c>
      <c r="G230" s="270" t="s">
        <v>174</v>
      </c>
      <c r="H230" s="271">
        <v>1</v>
      </c>
      <c r="I230" s="272"/>
      <c r="J230" s="273">
        <f>ROUND(I230*H230,2)</f>
        <v>0</v>
      </c>
      <c r="K230" s="274"/>
      <c r="L230" s="275"/>
      <c r="M230" s="276" t="s">
        <v>1</v>
      </c>
      <c r="N230" s="277" t="s">
        <v>46</v>
      </c>
      <c r="O230" s="92"/>
      <c r="P230" s="230">
        <f>O230*H230</f>
        <v>0</v>
      </c>
      <c r="Q230" s="230">
        <v>0.0046899999999999992</v>
      </c>
      <c r="R230" s="230">
        <f>Q230*H230</f>
        <v>0.0046899999999999992</v>
      </c>
      <c r="S230" s="230">
        <v>0</v>
      </c>
      <c r="T230" s="231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2" t="s">
        <v>316</v>
      </c>
      <c r="AT230" s="232" t="s">
        <v>222</v>
      </c>
      <c r="AU230" s="232" t="s">
        <v>91</v>
      </c>
      <c r="AY230" s="18" t="s">
        <v>141</v>
      </c>
      <c r="BE230" s="233">
        <f>IF(N230="základní",J230,0)</f>
        <v>0</v>
      </c>
      <c r="BF230" s="233">
        <f>IF(N230="snížená",J230,0)</f>
        <v>0</v>
      </c>
      <c r="BG230" s="233">
        <f>IF(N230="zákl. přenesená",J230,0)</f>
        <v>0</v>
      </c>
      <c r="BH230" s="233">
        <f>IF(N230="sníž. přenesená",J230,0)</f>
        <v>0</v>
      </c>
      <c r="BI230" s="233">
        <f>IF(N230="nulová",J230,0)</f>
        <v>0</v>
      </c>
      <c r="BJ230" s="18" t="s">
        <v>89</v>
      </c>
      <c r="BK230" s="233">
        <f>ROUND(I230*H230,2)</f>
        <v>0</v>
      </c>
      <c r="BL230" s="18" t="s">
        <v>248</v>
      </c>
      <c r="BM230" s="232" t="s">
        <v>966</v>
      </c>
    </row>
    <row r="231" s="2" customFormat="1" ht="24.15" customHeight="1">
      <c r="A231" s="39"/>
      <c r="B231" s="40"/>
      <c r="C231" s="267" t="s">
        <v>342</v>
      </c>
      <c r="D231" s="267" t="s">
        <v>222</v>
      </c>
      <c r="E231" s="268" t="s">
        <v>967</v>
      </c>
      <c r="F231" s="269" t="s">
        <v>968</v>
      </c>
      <c r="G231" s="270" t="s">
        <v>174</v>
      </c>
      <c r="H231" s="271">
        <v>1</v>
      </c>
      <c r="I231" s="272"/>
      <c r="J231" s="273">
        <f>ROUND(I231*H231,2)</f>
        <v>0</v>
      </c>
      <c r="K231" s="274"/>
      <c r="L231" s="275"/>
      <c r="M231" s="276" t="s">
        <v>1</v>
      </c>
      <c r="N231" s="277" t="s">
        <v>46</v>
      </c>
      <c r="O231" s="92"/>
      <c r="P231" s="230">
        <f>O231*H231</f>
        <v>0</v>
      </c>
      <c r="Q231" s="230">
        <v>0.009</v>
      </c>
      <c r="R231" s="230">
        <f>Q231*H231</f>
        <v>0.009</v>
      </c>
      <c r="S231" s="230">
        <v>0</v>
      </c>
      <c r="T231" s="231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2" t="s">
        <v>316</v>
      </c>
      <c r="AT231" s="232" t="s">
        <v>222</v>
      </c>
      <c r="AU231" s="232" t="s">
        <v>91</v>
      </c>
      <c r="AY231" s="18" t="s">
        <v>141</v>
      </c>
      <c r="BE231" s="233">
        <f>IF(N231="základní",J231,0)</f>
        <v>0</v>
      </c>
      <c r="BF231" s="233">
        <f>IF(N231="snížená",J231,0)</f>
        <v>0</v>
      </c>
      <c r="BG231" s="233">
        <f>IF(N231="zákl. přenesená",J231,0)</f>
        <v>0</v>
      </c>
      <c r="BH231" s="233">
        <f>IF(N231="sníž. přenesená",J231,0)</f>
        <v>0</v>
      </c>
      <c r="BI231" s="233">
        <f>IF(N231="nulová",J231,0)</f>
        <v>0</v>
      </c>
      <c r="BJ231" s="18" t="s">
        <v>89</v>
      </c>
      <c r="BK231" s="233">
        <f>ROUND(I231*H231,2)</f>
        <v>0</v>
      </c>
      <c r="BL231" s="18" t="s">
        <v>248</v>
      </c>
      <c r="BM231" s="232" t="s">
        <v>969</v>
      </c>
    </row>
    <row r="232" s="12" customFormat="1" ht="22.8" customHeight="1">
      <c r="A232" s="12"/>
      <c r="B232" s="204"/>
      <c r="C232" s="205"/>
      <c r="D232" s="206" t="s">
        <v>80</v>
      </c>
      <c r="E232" s="218" t="s">
        <v>970</v>
      </c>
      <c r="F232" s="218" t="s">
        <v>971</v>
      </c>
      <c r="G232" s="205"/>
      <c r="H232" s="205"/>
      <c r="I232" s="208"/>
      <c r="J232" s="219">
        <f>BK232</f>
        <v>0</v>
      </c>
      <c r="K232" s="205"/>
      <c r="L232" s="210"/>
      <c r="M232" s="211"/>
      <c r="N232" s="212"/>
      <c r="O232" s="212"/>
      <c r="P232" s="213">
        <f>SUM(P233:P257)</f>
        <v>0</v>
      </c>
      <c r="Q232" s="212"/>
      <c r="R232" s="213">
        <f>SUM(R233:R257)</f>
        <v>0.35435</v>
      </c>
      <c r="S232" s="212"/>
      <c r="T232" s="214">
        <f>SUM(T233:T257)</f>
        <v>0.87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5" t="s">
        <v>91</v>
      </c>
      <c r="AT232" s="216" t="s">
        <v>80</v>
      </c>
      <c r="AU232" s="216" t="s">
        <v>89</v>
      </c>
      <c r="AY232" s="215" t="s">
        <v>141</v>
      </c>
      <c r="BK232" s="217">
        <f>SUM(BK233:BK257)</f>
        <v>0</v>
      </c>
    </row>
    <row r="233" s="2" customFormat="1" ht="24.15" customHeight="1">
      <c r="A233" s="39"/>
      <c r="B233" s="40"/>
      <c r="C233" s="220" t="s">
        <v>350</v>
      </c>
      <c r="D233" s="220" t="s">
        <v>144</v>
      </c>
      <c r="E233" s="221" t="s">
        <v>972</v>
      </c>
      <c r="F233" s="222" t="s">
        <v>973</v>
      </c>
      <c r="G233" s="223" t="s">
        <v>200</v>
      </c>
      <c r="H233" s="224">
        <v>967</v>
      </c>
      <c r="I233" s="225"/>
      <c r="J233" s="226">
        <f>ROUND(I233*H233,2)</f>
        <v>0</v>
      </c>
      <c r="K233" s="227"/>
      <c r="L233" s="45"/>
      <c r="M233" s="228" t="s">
        <v>1</v>
      </c>
      <c r="N233" s="229" t="s">
        <v>46</v>
      </c>
      <c r="O233" s="92"/>
      <c r="P233" s="230">
        <f>O233*H233</f>
        <v>0</v>
      </c>
      <c r="Q233" s="230">
        <v>5E-05</v>
      </c>
      <c r="R233" s="230">
        <f>Q233*H233</f>
        <v>0.048350000000000008</v>
      </c>
      <c r="S233" s="230">
        <v>0</v>
      </c>
      <c r="T233" s="231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2" t="s">
        <v>248</v>
      </c>
      <c r="AT233" s="232" t="s">
        <v>144</v>
      </c>
      <c r="AU233" s="232" t="s">
        <v>91</v>
      </c>
      <c r="AY233" s="18" t="s">
        <v>141</v>
      </c>
      <c r="BE233" s="233">
        <f>IF(N233="základní",J233,0)</f>
        <v>0</v>
      </c>
      <c r="BF233" s="233">
        <f>IF(N233="snížená",J233,0)</f>
        <v>0</v>
      </c>
      <c r="BG233" s="233">
        <f>IF(N233="zákl. přenesená",J233,0)</f>
        <v>0</v>
      </c>
      <c r="BH233" s="233">
        <f>IF(N233="sníž. přenesená",J233,0)</f>
        <v>0</v>
      </c>
      <c r="BI233" s="233">
        <f>IF(N233="nulová",J233,0)</f>
        <v>0</v>
      </c>
      <c r="BJ233" s="18" t="s">
        <v>89</v>
      </c>
      <c r="BK233" s="233">
        <f>ROUND(I233*H233,2)</f>
        <v>0</v>
      </c>
      <c r="BL233" s="18" t="s">
        <v>248</v>
      </c>
      <c r="BM233" s="232" t="s">
        <v>974</v>
      </c>
    </row>
    <row r="234" s="13" customFormat="1">
      <c r="A234" s="13"/>
      <c r="B234" s="234"/>
      <c r="C234" s="235"/>
      <c r="D234" s="236" t="s">
        <v>154</v>
      </c>
      <c r="E234" s="237" t="s">
        <v>1</v>
      </c>
      <c r="F234" s="238" t="s">
        <v>975</v>
      </c>
      <c r="G234" s="235"/>
      <c r="H234" s="237" t="s">
        <v>1</v>
      </c>
      <c r="I234" s="239"/>
      <c r="J234" s="235"/>
      <c r="K234" s="235"/>
      <c r="L234" s="240"/>
      <c r="M234" s="241"/>
      <c r="N234" s="242"/>
      <c r="O234" s="242"/>
      <c r="P234" s="242"/>
      <c r="Q234" s="242"/>
      <c r="R234" s="242"/>
      <c r="S234" s="242"/>
      <c r="T234" s="24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4" t="s">
        <v>154</v>
      </c>
      <c r="AU234" s="244" t="s">
        <v>91</v>
      </c>
      <c r="AV234" s="13" t="s">
        <v>89</v>
      </c>
      <c r="AW234" s="13" t="s">
        <v>34</v>
      </c>
      <c r="AX234" s="13" t="s">
        <v>81</v>
      </c>
      <c r="AY234" s="244" t="s">
        <v>141</v>
      </c>
    </row>
    <row r="235" s="14" customFormat="1">
      <c r="A235" s="14"/>
      <c r="B235" s="245"/>
      <c r="C235" s="246"/>
      <c r="D235" s="236" t="s">
        <v>154</v>
      </c>
      <c r="E235" s="247" t="s">
        <v>1</v>
      </c>
      <c r="F235" s="248" t="s">
        <v>976</v>
      </c>
      <c r="G235" s="246"/>
      <c r="H235" s="249">
        <v>310</v>
      </c>
      <c r="I235" s="250"/>
      <c r="J235" s="246"/>
      <c r="K235" s="246"/>
      <c r="L235" s="251"/>
      <c r="M235" s="252"/>
      <c r="N235" s="253"/>
      <c r="O235" s="253"/>
      <c r="P235" s="253"/>
      <c r="Q235" s="253"/>
      <c r="R235" s="253"/>
      <c r="S235" s="253"/>
      <c r="T235" s="25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5" t="s">
        <v>154</v>
      </c>
      <c r="AU235" s="255" t="s">
        <v>91</v>
      </c>
      <c r="AV235" s="14" t="s">
        <v>91</v>
      </c>
      <c r="AW235" s="14" t="s">
        <v>34</v>
      </c>
      <c r="AX235" s="14" t="s">
        <v>81</v>
      </c>
      <c r="AY235" s="255" t="s">
        <v>141</v>
      </c>
    </row>
    <row r="236" s="13" customFormat="1">
      <c r="A236" s="13"/>
      <c r="B236" s="234"/>
      <c r="C236" s="235"/>
      <c r="D236" s="236" t="s">
        <v>154</v>
      </c>
      <c r="E236" s="237" t="s">
        <v>1</v>
      </c>
      <c r="F236" s="238" t="s">
        <v>977</v>
      </c>
      <c r="G236" s="235"/>
      <c r="H236" s="237" t="s">
        <v>1</v>
      </c>
      <c r="I236" s="239"/>
      <c r="J236" s="235"/>
      <c r="K236" s="235"/>
      <c r="L236" s="240"/>
      <c r="M236" s="241"/>
      <c r="N236" s="242"/>
      <c r="O236" s="242"/>
      <c r="P236" s="242"/>
      <c r="Q236" s="242"/>
      <c r="R236" s="242"/>
      <c r="S236" s="242"/>
      <c r="T236" s="24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4" t="s">
        <v>154</v>
      </c>
      <c r="AU236" s="244" t="s">
        <v>91</v>
      </c>
      <c r="AV236" s="13" t="s">
        <v>89</v>
      </c>
      <c r="AW236" s="13" t="s">
        <v>34</v>
      </c>
      <c r="AX236" s="13" t="s">
        <v>81</v>
      </c>
      <c r="AY236" s="244" t="s">
        <v>141</v>
      </c>
    </row>
    <row r="237" s="14" customFormat="1">
      <c r="A237" s="14"/>
      <c r="B237" s="245"/>
      <c r="C237" s="246"/>
      <c r="D237" s="236" t="s">
        <v>154</v>
      </c>
      <c r="E237" s="247" t="s">
        <v>1</v>
      </c>
      <c r="F237" s="248" t="s">
        <v>978</v>
      </c>
      <c r="G237" s="246"/>
      <c r="H237" s="249">
        <v>267</v>
      </c>
      <c r="I237" s="250"/>
      <c r="J237" s="246"/>
      <c r="K237" s="246"/>
      <c r="L237" s="251"/>
      <c r="M237" s="252"/>
      <c r="N237" s="253"/>
      <c r="O237" s="253"/>
      <c r="P237" s="253"/>
      <c r="Q237" s="253"/>
      <c r="R237" s="253"/>
      <c r="S237" s="253"/>
      <c r="T237" s="25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55" t="s">
        <v>154</v>
      </c>
      <c r="AU237" s="255" t="s">
        <v>91</v>
      </c>
      <c r="AV237" s="14" t="s">
        <v>91</v>
      </c>
      <c r="AW237" s="14" t="s">
        <v>34</v>
      </c>
      <c r="AX237" s="14" t="s">
        <v>81</v>
      </c>
      <c r="AY237" s="255" t="s">
        <v>141</v>
      </c>
    </row>
    <row r="238" s="13" customFormat="1">
      <c r="A238" s="13"/>
      <c r="B238" s="234"/>
      <c r="C238" s="235"/>
      <c r="D238" s="236" t="s">
        <v>154</v>
      </c>
      <c r="E238" s="237" t="s">
        <v>1</v>
      </c>
      <c r="F238" s="238" t="s">
        <v>979</v>
      </c>
      <c r="G238" s="235"/>
      <c r="H238" s="237" t="s">
        <v>1</v>
      </c>
      <c r="I238" s="239"/>
      <c r="J238" s="235"/>
      <c r="K238" s="235"/>
      <c r="L238" s="240"/>
      <c r="M238" s="241"/>
      <c r="N238" s="242"/>
      <c r="O238" s="242"/>
      <c r="P238" s="242"/>
      <c r="Q238" s="242"/>
      <c r="R238" s="242"/>
      <c r="S238" s="242"/>
      <c r="T238" s="24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4" t="s">
        <v>154</v>
      </c>
      <c r="AU238" s="244" t="s">
        <v>91</v>
      </c>
      <c r="AV238" s="13" t="s">
        <v>89</v>
      </c>
      <c r="AW238" s="13" t="s">
        <v>34</v>
      </c>
      <c r="AX238" s="13" t="s">
        <v>81</v>
      </c>
      <c r="AY238" s="244" t="s">
        <v>141</v>
      </c>
    </row>
    <row r="239" s="14" customFormat="1">
      <c r="A239" s="14"/>
      <c r="B239" s="245"/>
      <c r="C239" s="246"/>
      <c r="D239" s="236" t="s">
        <v>154</v>
      </c>
      <c r="E239" s="247" t="s">
        <v>1</v>
      </c>
      <c r="F239" s="248" t="s">
        <v>980</v>
      </c>
      <c r="G239" s="246"/>
      <c r="H239" s="249">
        <v>210</v>
      </c>
      <c r="I239" s="250"/>
      <c r="J239" s="246"/>
      <c r="K239" s="246"/>
      <c r="L239" s="251"/>
      <c r="M239" s="252"/>
      <c r="N239" s="253"/>
      <c r="O239" s="253"/>
      <c r="P239" s="253"/>
      <c r="Q239" s="253"/>
      <c r="R239" s="253"/>
      <c r="S239" s="253"/>
      <c r="T239" s="25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5" t="s">
        <v>154</v>
      </c>
      <c r="AU239" s="255" t="s">
        <v>91</v>
      </c>
      <c r="AV239" s="14" t="s">
        <v>91</v>
      </c>
      <c r="AW239" s="14" t="s">
        <v>34</v>
      </c>
      <c r="AX239" s="14" t="s">
        <v>81</v>
      </c>
      <c r="AY239" s="255" t="s">
        <v>141</v>
      </c>
    </row>
    <row r="240" s="13" customFormat="1">
      <c r="A240" s="13"/>
      <c r="B240" s="234"/>
      <c r="C240" s="235"/>
      <c r="D240" s="236" t="s">
        <v>154</v>
      </c>
      <c r="E240" s="237" t="s">
        <v>1</v>
      </c>
      <c r="F240" s="238" t="s">
        <v>981</v>
      </c>
      <c r="G240" s="235"/>
      <c r="H240" s="237" t="s">
        <v>1</v>
      </c>
      <c r="I240" s="239"/>
      <c r="J240" s="235"/>
      <c r="K240" s="235"/>
      <c r="L240" s="240"/>
      <c r="M240" s="241"/>
      <c r="N240" s="242"/>
      <c r="O240" s="242"/>
      <c r="P240" s="242"/>
      <c r="Q240" s="242"/>
      <c r="R240" s="242"/>
      <c r="S240" s="242"/>
      <c r="T240" s="24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4" t="s">
        <v>154</v>
      </c>
      <c r="AU240" s="244" t="s">
        <v>91</v>
      </c>
      <c r="AV240" s="13" t="s">
        <v>89</v>
      </c>
      <c r="AW240" s="13" t="s">
        <v>34</v>
      </c>
      <c r="AX240" s="13" t="s">
        <v>81</v>
      </c>
      <c r="AY240" s="244" t="s">
        <v>141</v>
      </c>
    </row>
    <row r="241" s="14" customFormat="1">
      <c r="A241" s="14"/>
      <c r="B241" s="245"/>
      <c r="C241" s="246"/>
      <c r="D241" s="236" t="s">
        <v>154</v>
      </c>
      <c r="E241" s="247" t="s">
        <v>1</v>
      </c>
      <c r="F241" s="248" t="s">
        <v>982</v>
      </c>
      <c r="G241" s="246"/>
      <c r="H241" s="249">
        <v>180</v>
      </c>
      <c r="I241" s="250"/>
      <c r="J241" s="246"/>
      <c r="K241" s="246"/>
      <c r="L241" s="251"/>
      <c r="M241" s="252"/>
      <c r="N241" s="253"/>
      <c r="O241" s="253"/>
      <c r="P241" s="253"/>
      <c r="Q241" s="253"/>
      <c r="R241" s="253"/>
      <c r="S241" s="253"/>
      <c r="T241" s="25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5" t="s">
        <v>154</v>
      </c>
      <c r="AU241" s="255" t="s">
        <v>91</v>
      </c>
      <c r="AV241" s="14" t="s">
        <v>91</v>
      </c>
      <c r="AW241" s="14" t="s">
        <v>34</v>
      </c>
      <c r="AX241" s="14" t="s">
        <v>81</v>
      </c>
      <c r="AY241" s="255" t="s">
        <v>141</v>
      </c>
    </row>
    <row r="242" s="15" customFormat="1">
      <c r="A242" s="15"/>
      <c r="B242" s="256"/>
      <c r="C242" s="257"/>
      <c r="D242" s="236" t="s">
        <v>154</v>
      </c>
      <c r="E242" s="258" t="s">
        <v>1</v>
      </c>
      <c r="F242" s="259" t="s">
        <v>179</v>
      </c>
      <c r="G242" s="257"/>
      <c r="H242" s="260">
        <v>967</v>
      </c>
      <c r="I242" s="261"/>
      <c r="J242" s="257"/>
      <c r="K242" s="257"/>
      <c r="L242" s="262"/>
      <c r="M242" s="263"/>
      <c r="N242" s="264"/>
      <c r="O242" s="264"/>
      <c r="P242" s="264"/>
      <c r="Q242" s="264"/>
      <c r="R242" s="264"/>
      <c r="S242" s="264"/>
      <c r="T242" s="26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66" t="s">
        <v>154</v>
      </c>
      <c r="AU242" s="266" t="s">
        <v>91</v>
      </c>
      <c r="AV242" s="15" t="s">
        <v>148</v>
      </c>
      <c r="AW242" s="15" t="s">
        <v>34</v>
      </c>
      <c r="AX242" s="15" t="s">
        <v>89</v>
      </c>
      <c r="AY242" s="266" t="s">
        <v>141</v>
      </c>
    </row>
    <row r="243" s="2" customFormat="1" ht="66.75" customHeight="1">
      <c r="A243" s="39"/>
      <c r="B243" s="40"/>
      <c r="C243" s="267" t="s">
        <v>355</v>
      </c>
      <c r="D243" s="267" t="s">
        <v>222</v>
      </c>
      <c r="E243" s="268" t="s">
        <v>983</v>
      </c>
      <c r="F243" s="269" t="s">
        <v>984</v>
      </c>
      <c r="G243" s="270" t="s">
        <v>174</v>
      </c>
      <c r="H243" s="271">
        <v>1</v>
      </c>
      <c r="I243" s="272"/>
      <c r="J243" s="273">
        <f>ROUND(I243*H243,2)</f>
        <v>0</v>
      </c>
      <c r="K243" s="274"/>
      <c r="L243" s="275"/>
      <c r="M243" s="276" t="s">
        <v>1</v>
      </c>
      <c r="N243" s="277" t="s">
        <v>46</v>
      </c>
      <c r="O243" s="92"/>
      <c r="P243" s="230">
        <f>O243*H243</f>
        <v>0</v>
      </c>
      <c r="Q243" s="230">
        <v>0.102</v>
      </c>
      <c r="R243" s="230">
        <f>Q243*H243</f>
        <v>0.102</v>
      </c>
      <c r="S243" s="230">
        <v>0</v>
      </c>
      <c r="T243" s="231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32" t="s">
        <v>316</v>
      </c>
      <c r="AT243" s="232" t="s">
        <v>222</v>
      </c>
      <c r="AU243" s="232" t="s">
        <v>91</v>
      </c>
      <c r="AY243" s="18" t="s">
        <v>141</v>
      </c>
      <c r="BE243" s="233">
        <f>IF(N243="základní",J243,0)</f>
        <v>0</v>
      </c>
      <c r="BF243" s="233">
        <f>IF(N243="snížená",J243,0)</f>
        <v>0</v>
      </c>
      <c r="BG243" s="233">
        <f>IF(N243="zákl. přenesená",J243,0)</f>
        <v>0</v>
      </c>
      <c r="BH243" s="233">
        <f>IF(N243="sníž. přenesená",J243,0)</f>
        <v>0</v>
      </c>
      <c r="BI243" s="233">
        <f>IF(N243="nulová",J243,0)</f>
        <v>0</v>
      </c>
      <c r="BJ243" s="18" t="s">
        <v>89</v>
      </c>
      <c r="BK243" s="233">
        <f>ROUND(I243*H243,2)</f>
        <v>0</v>
      </c>
      <c r="BL243" s="18" t="s">
        <v>248</v>
      </c>
      <c r="BM243" s="232" t="s">
        <v>985</v>
      </c>
    </row>
    <row r="244" s="2" customFormat="1" ht="66.75" customHeight="1">
      <c r="A244" s="39"/>
      <c r="B244" s="40"/>
      <c r="C244" s="267" t="s">
        <v>360</v>
      </c>
      <c r="D244" s="267" t="s">
        <v>222</v>
      </c>
      <c r="E244" s="268" t="s">
        <v>986</v>
      </c>
      <c r="F244" s="269" t="s">
        <v>987</v>
      </c>
      <c r="G244" s="270" t="s">
        <v>174</v>
      </c>
      <c r="H244" s="271">
        <v>2</v>
      </c>
      <c r="I244" s="272"/>
      <c r="J244" s="273">
        <f>ROUND(I244*H244,2)</f>
        <v>0</v>
      </c>
      <c r="K244" s="274"/>
      <c r="L244" s="275"/>
      <c r="M244" s="276" t="s">
        <v>1</v>
      </c>
      <c r="N244" s="277" t="s">
        <v>46</v>
      </c>
      <c r="O244" s="92"/>
      <c r="P244" s="230">
        <f>O244*H244</f>
        <v>0</v>
      </c>
      <c r="Q244" s="230">
        <v>0.102</v>
      </c>
      <c r="R244" s="230">
        <f>Q244*H244</f>
        <v>0.204</v>
      </c>
      <c r="S244" s="230">
        <v>0</v>
      </c>
      <c r="T244" s="231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32" t="s">
        <v>316</v>
      </c>
      <c r="AT244" s="232" t="s">
        <v>222</v>
      </c>
      <c r="AU244" s="232" t="s">
        <v>91</v>
      </c>
      <c r="AY244" s="18" t="s">
        <v>141</v>
      </c>
      <c r="BE244" s="233">
        <f>IF(N244="základní",J244,0)</f>
        <v>0</v>
      </c>
      <c r="BF244" s="233">
        <f>IF(N244="snížená",J244,0)</f>
        <v>0</v>
      </c>
      <c r="BG244" s="233">
        <f>IF(N244="zákl. přenesená",J244,0)</f>
        <v>0</v>
      </c>
      <c r="BH244" s="233">
        <f>IF(N244="sníž. přenesená",J244,0)</f>
        <v>0</v>
      </c>
      <c r="BI244" s="233">
        <f>IF(N244="nulová",J244,0)</f>
        <v>0</v>
      </c>
      <c r="BJ244" s="18" t="s">
        <v>89</v>
      </c>
      <c r="BK244" s="233">
        <f>ROUND(I244*H244,2)</f>
        <v>0</v>
      </c>
      <c r="BL244" s="18" t="s">
        <v>248</v>
      </c>
      <c r="BM244" s="232" t="s">
        <v>988</v>
      </c>
    </row>
    <row r="245" s="2" customFormat="1" ht="24.15" customHeight="1">
      <c r="A245" s="39"/>
      <c r="B245" s="40"/>
      <c r="C245" s="267" t="s">
        <v>365</v>
      </c>
      <c r="D245" s="267" t="s">
        <v>222</v>
      </c>
      <c r="E245" s="268" t="s">
        <v>989</v>
      </c>
      <c r="F245" s="269" t="s">
        <v>990</v>
      </c>
      <c r="G245" s="270" t="s">
        <v>152</v>
      </c>
      <c r="H245" s="271">
        <v>1</v>
      </c>
      <c r="I245" s="272"/>
      <c r="J245" s="273">
        <f>ROUND(I245*H245,2)</f>
        <v>0</v>
      </c>
      <c r="K245" s="274"/>
      <c r="L245" s="275"/>
      <c r="M245" s="276" t="s">
        <v>1</v>
      </c>
      <c r="N245" s="277" t="s">
        <v>46</v>
      </c>
      <c r="O245" s="92"/>
      <c r="P245" s="230">
        <f>O245*H245</f>
        <v>0</v>
      </c>
      <c r="Q245" s="230">
        <v>0</v>
      </c>
      <c r="R245" s="230">
        <f>Q245*H245</f>
        <v>0</v>
      </c>
      <c r="S245" s="230">
        <v>0</v>
      </c>
      <c r="T245" s="231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32" t="s">
        <v>316</v>
      </c>
      <c r="AT245" s="232" t="s">
        <v>222</v>
      </c>
      <c r="AU245" s="232" t="s">
        <v>91</v>
      </c>
      <c r="AY245" s="18" t="s">
        <v>141</v>
      </c>
      <c r="BE245" s="233">
        <f>IF(N245="základní",J245,0)</f>
        <v>0</v>
      </c>
      <c r="BF245" s="233">
        <f>IF(N245="snížená",J245,0)</f>
        <v>0</v>
      </c>
      <c r="BG245" s="233">
        <f>IF(N245="zákl. přenesená",J245,0)</f>
        <v>0</v>
      </c>
      <c r="BH245" s="233">
        <f>IF(N245="sníž. přenesená",J245,0)</f>
        <v>0</v>
      </c>
      <c r="BI245" s="233">
        <f>IF(N245="nulová",J245,0)</f>
        <v>0</v>
      </c>
      <c r="BJ245" s="18" t="s">
        <v>89</v>
      </c>
      <c r="BK245" s="233">
        <f>ROUND(I245*H245,2)</f>
        <v>0</v>
      </c>
      <c r="BL245" s="18" t="s">
        <v>248</v>
      </c>
      <c r="BM245" s="232" t="s">
        <v>991</v>
      </c>
    </row>
    <row r="246" s="2" customFormat="1" ht="37.8" customHeight="1">
      <c r="A246" s="39"/>
      <c r="B246" s="40"/>
      <c r="C246" s="267" t="s">
        <v>369</v>
      </c>
      <c r="D246" s="267" t="s">
        <v>222</v>
      </c>
      <c r="E246" s="268" t="s">
        <v>921</v>
      </c>
      <c r="F246" s="269" t="s">
        <v>992</v>
      </c>
      <c r="G246" s="270" t="s">
        <v>152</v>
      </c>
      <c r="H246" s="271">
        <v>1</v>
      </c>
      <c r="I246" s="272"/>
      <c r="J246" s="273">
        <f>ROUND(I246*H246,2)</f>
        <v>0</v>
      </c>
      <c r="K246" s="274"/>
      <c r="L246" s="275"/>
      <c r="M246" s="276" t="s">
        <v>1</v>
      </c>
      <c r="N246" s="277" t="s">
        <v>46</v>
      </c>
      <c r="O246" s="92"/>
      <c r="P246" s="230">
        <f>O246*H246</f>
        <v>0</v>
      </c>
      <c r="Q246" s="230">
        <v>0</v>
      </c>
      <c r="R246" s="230">
        <f>Q246*H246</f>
        <v>0</v>
      </c>
      <c r="S246" s="230">
        <v>0</v>
      </c>
      <c r="T246" s="231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2" t="s">
        <v>316</v>
      </c>
      <c r="AT246" s="232" t="s">
        <v>222</v>
      </c>
      <c r="AU246" s="232" t="s">
        <v>91</v>
      </c>
      <c r="AY246" s="18" t="s">
        <v>141</v>
      </c>
      <c r="BE246" s="233">
        <f>IF(N246="základní",J246,0)</f>
        <v>0</v>
      </c>
      <c r="BF246" s="233">
        <f>IF(N246="snížená",J246,0)</f>
        <v>0</v>
      </c>
      <c r="BG246" s="233">
        <f>IF(N246="zákl. přenesená",J246,0)</f>
        <v>0</v>
      </c>
      <c r="BH246" s="233">
        <f>IF(N246="sníž. přenesená",J246,0)</f>
        <v>0</v>
      </c>
      <c r="BI246" s="233">
        <f>IF(N246="nulová",J246,0)</f>
        <v>0</v>
      </c>
      <c r="BJ246" s="18" t="s">
        <v>89</v>
      </c>
      <c r="BK246" s="233">
        <f>ROUND(I246*H246,2)</f>
        <v>0</v>
      </c>
      <c r="BL246" s="18" t="s">
        <v>248</v>
      </c>
      <c r="BM246" s="232" t="s">
        <v>993</v>
      </c>
    </row>
    <row r="247" s="2" customFormat="1" ht="24.15" customHeight="1">
      <c r="A247" s="39"/>
      <c r="B247" s="40"/>
      <c r="C247" s="220" t="s">
        <v>373</v>
      </c>
      <c r="D247" s="220" t="s">
        <v>144</v>
      </c>
      <c r="E247" s="221" t="s">
        <v>198</v>
      </c>
      <c r="F247" s="222" t="s">
        <v>199</v>
      </c>
      <c r="G247" s="223" t="s">
        <v>200</v>
      </c>
      <c r="H247" s="224">
        <v>870</v>
      </c>
      <c r="I247" s="225"/>
      <c r="J247" s="226">
        <f>ROUND(I247*H247,2)</f>
        <v>0</v>
      </c>
      <c r="K247" s="227"/>
      <c r="L247" s="45"/>
      <c r="M247" s="228" t="s">
        <v>1</v>
      </c>
      <c r="N247" s="229" t="s">
        <v>46</v>
      </c>
      <c r="O247" s="92"/>
      <c r="P247" s="230">
        <f>O247*H247</f>
        <v>0</v>
      </c>
      <c r="Q247" s="230">
        <v>0</v>
      </c>
      <c r="R247" s="230">
        <f>Q247*H247</f>
        <v>0</v>
      </c>
      <c r="S247" s="230">
        <v>0.001</v>
      </c>
      <c r="T247" s="231">
        <f>S247*H247</f>
        <v>0.87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2" t="s">
        <v>248</v>
      </c>
      <c r="AT247" s="232" t="s">
        <v>144</v>
      </c>
      <c r="AU247" s="232" t="s">
        <v>91</v>
      </c>
      <c r="AY247" s="18" t="s">
        <v>141</v>
      </c>
      <c r="BE247" s="233">
        <f>IF(N247="základní",J247,0)</f>
        <v>0</v>
      </c>
      <c r="BF247" s="233">
        <f>IF(N247="snížená",J247,0)</f>
        <v>0</v>
      </c>
      <c r="BG247" s="233">
        <f>IF(N247="zákl. přenesená",J247,0)</f>
        <v>0</v>
      </c>
      <c r="BH247" s="233">
        <f>IF(N247="sníž. přenesená",J247,0)</f>
        <v>0</v>
      </c>
      <c r="BI247" s="233">
        <f>IF(N247="nulová",J247,0)</f>
        <v>0</v>
      </c>
      <c r="BJ247" s="18" t="s">
        <v>89</v>
      </c>
      <c r="BK247" s="233">
        <f>ROUND(I247*H247,2)</f>
        <v>0</v>
      </c>
      <c r="BL247" s="18" t="s">
        <v>248</v>
      </c>
      <c r="BM247" s="232" t="s">
        <v>994</v>
      </c>
    </row>
    <row r="248" s="13" customFormat="1">
      <c r="A248" s="13"/>
      <c r="B248" s="234"/>
      <c r="C248" s="235"/>
      <c r="D248" s="236" t="s">
        <v>154</v>
      </c>
      <c r="E248" s="237" t="s">
        <v>1</v>
      </c>
      <c r="F248" s="238" t="s">
        <v>995</v>
      </c>
      <c r="G248" s="235"/>
      <c r="H248" s="237" t="s">
        <v>1</v>
      </c>
      <c r="I248" s="239"/>
      <c r="J248" s="235"/>
      <c r="K248" s="235"/>
      <c r="L248" s="240"/>
      <c r="M248" s="241"/>
      <c r="N248" s="242"/>
      <c r="O248" s="242"/>
      <c r="P248" s="242"/>
      <c r="Q248" s="242"/>
      <c r="R248" s="242"/>
      <c r="S248" s="242"/>
      <c r="T248" s="24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4" t="s">
        <v>154</v>
      </c>
      <c r="AU248" s="244" t="s">
        <v>91</v>
      </c>
      <c r="AV248" s="13" t="s">
        <v>89</v>
      </c>
      <c r="AW248" s="13" t="s">
        <v>34</v>
      </c>
      <c r="AX248" s="13" t="s">
        <v>81</v>
      </c>
      <c r="AY248" s="244" t="s">
        <v>141</v>
      </c>
    </row>
    <row r="249" s="14" customFormat="1">
      <c r="A249" s="14"/>
      <c r="B249" s="245"/>
      <c r="C249" s="246"/>
      <c r="D249" s="236" t="s">
        <v>154</v>
      </c>
      <c r="E249" s="247" t="s">
        <v>1</v>
      </c>
      <c r="F249" s="248" t="s">
        <v>976</v>
      </c>
      <c r="G249" s="246"/>
      <c r="H249" s="249">
        <v>310</v>
      </c>
      <c r="I249" s="250"/>
      <c r="J249" s="246"/>
      <c r="K249" s="246"/>
      <c r="L249" s="251"/>
      <c r="M249" s="252"/>
      <c r="N249" s="253"/>
      <c r="O249" s="253"/>
      <c r="P249" s="253"/>
      <c r="Q249" s="253"/>
      <c r="R249" s="253"/>
      <c r="S249" s="253"/>
      <c r="T249" s="25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5" t="s">
        <v>154</v>
      </c>
      <c r="AU249" s="255" t="s">
        <v>91</v>
      </c>
      <c r="AV249" s="14" t="s">
        <v>91</v>
      </c>
      <c r="AW249" s="14" t="s">
        <v>34</v>
      </c>
      <c r="AX249" s="14" t="s">
        <v>81</v>
      </c>
      <c r="AY249" s="255" t="s">
        <v>141</v>
      </c>
    </row>
    <row r="250" s="13" customFormat="1">
      <c r="A250" s="13"/>
      <c r="B250" s="234"/>
      <c r="C250" s="235"/>
      <c r="D250" s="236" t="s">
        <v>154</v>
      </c>
      <c r="E250" s="237" t="s">
        <v>1</v>
      </c>
      <c r="F250" s="238" t="s">
        <v>996</v>
      </c>
      <c r="G250" s="235"/>
      <c r="H250" s="237" t="s">
        <v>1</v>
      </c>
      <c r="I250" s="239"/>
      <c r="J250" s="235"/>
      <c r="K250" s="235"/>
      <c r="L250" s="240"/>
      <c r="M250" s="241"/>
      <c r="N250" s="242"/>
      <c r="O250" s="242"/>
      <c r="P250" s="242"/>
      <c r="Q250" s="242"/>
      <c r="R250" s="242"/>
      <c r="S250" s="242"/>
      <c r="T250" s="24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4" t="s">
        <v>154</v>
      </c>
      <c r="AU250" s="244" t="s">
        <v>91</v>
      </c>
      <c r="AV250" s="13" t="s">
        <v>89</v>
      </c>
      <c r="AW250" s="13" t="s">
        <v>34</v>
      </c>
      <c r="AX250" s="13" t="s">
        <v>81</v>
      </c>
      <c r="AY250" s="244" t="s">
        <v>141</v>
      </c>
    </row>
    <row r="251" s="14" customFormat="1">
      <c r="A251" s="14"/>
      <c r="B251" s="245"/>
      <c r="C251" s="246"/>
      <c r="D251" s="236" t="s">
        <v>154</v>
      </c>
      <c r="E251" s="247" t="s">
        <v>1</v>
      </c>
      <c r="F251" s="248" t="s">
        <v>980</v>
      </c>
      <c r="G251" s="246"/>
      <c r="H251" s="249">
        <v>210</v>
      </c>
      <c r="I251" s="250"/>
      <c r="J251" s="246"/>
      <c r="K251" s="246"/>
      <c r="L251" s="251"/>
      <c r="M251" s="252"/>
      <c r="N251" s="253"/>
      <c r="O251" s="253"/>
      <c r="P251" s="253"/>
      <c r="Q251" s="253"/>
      <c r="R251" s="253"/>
      <c r="S251" s="253"/>
      <c r="T251" s="25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5" t="s">
        <v>154</v>
      </c>
      <c r="AU251" s="255" t="s">
        <v>91</v>
      </c>
      <c r="AV251" s="14" t="s">
        <v>91</v>
      </c>
      <c r="AW251" s="14" t="s">
        <v>34</v>
      </c>
      <c r="AX251" s="14" t="s">
        <v>81</v>
      </c>
      <c r="AY251" s="255" t="s">
        <v>141</v>
      </c>
    </row>
    <row r="252" s="13" customFormat="1">
      <c r="A252" s="13"/>
      <c r="B252" s="234"/>
      <c r="C252" s="235"/>
      <c r="D252" s="236" t="s">
        <v>154</v>
      </c>
      <c r="E252" s="237" t="s">
        <v>1</v>
      </c>
      <c r="F252" s="238" t="s">
        <v>997</v>
      </c>
      <c r="G252" s="235"/>
      <c r="H252" s="237" t="s">
        <v>1</v>
      </c>
      <c r="I252" s="239"/>
      <c r="J252" s="235"/>
      <c r="K252" s="235"/>
      <c r="L252" s="240"/>
      <c r="M252" s="241"/>
      <c r="N252" s="242"/>
      <c r="O252" s="242"/>
      <c r="P252" s="242"/>
      <c r="Q252" s="242"/>
      <c r="R252" s="242"/>
      <c r="S252" s="242"/>
      <c r="T252" s="24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4" t="s">
        <v>154</v>
      </c>
      <c r="AU252" s="244" t="s">
        <v>91</v>
      </c>
      <c r="AV252" s="13" t="s">
        <v>89</v>
      </c>
      <c r="AW252" s="13" t="s">
        <v>34</v>
      </c>
      <c r="AX252" s="13" t="s">
        <v>81</v>
      </c>
      <c r="AY252" s="244" t="s">
        <v>141</v>
      </c>
    </row>
    <row r="253" s="14" customFormat="1">
      <c r="A253" s="14"/>
      <c r="B253" s="245"/>
      <c r="C253" s="246"/>
      <c r="D253" s="236" t="s">
        <v>154</v>
      </c>
      <c r="E253" s="247" t="s">
        <v>1</v>
      </c>
      <c r="F253" s="248" t="s">
        <v>998</v>
      </c>
      <c r="G253" s="246"/>
      <c r="H253" s="249">
        <v>150</v>
      </c>
      <c r="I253" s="250"/>
      <c r="J253" s="246"/>
      <c r="K253" s="246"/>
      <c r="L253" s="251"/>
      <c r="M253" s="252"/>
      <c r="N253" s="253"/>
      <c r="O253" s="253"/>
      <c r="P253" s="253"/>
      <c r="Q253" s="253"/>
      <c r="R253" s="253"/>
      <c r="S253" s="253"/>
      <c r="T253" s="25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5" t="s">
        <v>154</v>
      </c>
      <c r="AU253" s="255" t="s">
        <v>91</v>
      </c>
      <c r="AV253" s="14" t="s">
        <v>91</v>
      </c>
      <c r="AW253" s="14" t="s">
        <v>34</v>
      </c>
      <c r="AX253" s="14" t="s">
        <v>81</v>
      </c>
      <c r="AY253" s="255" t="s">
        <v>141</v>
      </c>
    </row>
    <row r="254" s="13" customFormat="1">
      <c r="A254" s="13"/>
      <c r="B254" s="234"/>
      <c r="C254" s="235"/>
      <c r="D254" s="236" t="s">
        <v>154</v>
      </c>
      <c r="E254" s="237" t="s">
        <v>1</v>
      </c>
      <c r="F254" s="238" t="s">
        <v>999</v>
      </c>
      <c r="G254" s="235"/>
      <c r="H254" s="237" t="s">
        <v>1</v>
      </c>
      <c r="I254" s="239"/>
      <c r="J254" s="235"/>
      <c r="K254" s="235"/>
      <c r="L254" s="240"/>
      <c r="M254" s="241"/>
      <c r="N254" s="242"/>
      <c r="O254" s="242"/>
      <c r="P254" s="242"/>
      <c r="Q254" s="242"/>
      <c r="R254" s="242"/>
      <c r="S254" s="242"/>
      <c r="T254" s="24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4" t="s">
        <v>154</v>
      </c>
      <c r="AU254" s="244" t="s">
        <v>91</v>
      </c>
      <c r="AV254" s="13" t="s">
        <v>89</v>
      </c>
      <c r="AW254" s="13" t="s">
        <v>34</v>
      </c>
      <c r="AX254" s="13" t="s">
        <v>81</v>
      </c>
      <c r="AY254" s="244" t="s">
        <v>141</v>
      </c>
    </row>
    <row r="255" s="14" customFormat="1">
      <c r="A255" s="14"/>
      <c r="B255" s="245"/>
      <c r="C255" s="246"/>
      <c r="D255" s="236" t="s">
        <v>154</v>
      </c>
      <c r="E255" s="247" t="s">
        <v>1</v>
      </c>
      <c r="F255" s="248" t="s">
        <v>203</v>
      </c>
      <c r="G255" s="246"/>
      <c r="H255" s="249">
        <v>200</v>
      </c>
      <c r="I255" s="250"/>
      <c r="J255" s="246"/>
      <c r="K255" s="246"/>
      <c r="L255" s="251"/>
      <c r="M255" s="252"/>
      <c r="N255" s="253"/>
      <c r="O255" s="253"/>
      <c r="P255" s="253"/>
      <c r="Q255" s="253"/>
      <c r="R255" s="253"/>
      <c r="S255" s="253"/>
      <c r="T255" s="25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5" t="s">
        <v>154</v>
      </c>
      <c r="AU255" s="255" t="s">
        <v>91</v>
      </c>
      <c r="AV255" s="14" t="s">
        <v>91</v>
      </c>
      <c r="AW255" s="14" t="s">
        <v>34</v>
      </c>
      <c r="AX255" s="14" t="s">
        <v>81</v>
      </c>
      <c r="AY255" s="255" t="s">
        <v>141</v>
      </c>
    </row>
    <row r="256" s="15" customFormat="1">
      <c r="A256" s="15"/>
      <c r="B256" s="256"/>
      <c r="C256" s="257"/>
      <c r="D256" s="236" t="s">
        <v>154</v>
      </c>
      <c r="E256" s="258" t="s">
        <v>1</v>
      </c>
      <c r="F256" s="259" t="s">
        <v>179</v>
      </c>
      <c r="G256" s="257"/>
      <c r="H256" s="260">
        <v>870</v>
      </c>
      <c r="I256" s="261"/>
      <c r="J256" s="257"/>
      <c r="K256" s="257"/>
      <c r="L256" s="262"/>
      <c r="M256" s="263"/>
      <c r="N256" s="264"/>
      <c r="O256" s="264"/>
      <c r="P256" s="264"/>
      <c r="Q256" s="264"/>
      <c r="R256" s="264"/>
      <c r="S256" s="264"/>
      <c r="T256" s="26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T256" s="266" t="s">
        <v>154</v>
      </c>
      <c r="AU256" s="266" t="s">
        <v>91</v>
      </c>
      <c r="AV256" s="15" t="s">
        <v>148</v>
      </c>
      <c r="AW256" s="15" t="s">
        <v>34</v>
      </c>
      <c r="AX256" s="15" t="s">
        <v>89</v>
      </c>
      <c r="AY256" s="266" t="s">
        <v>141</v>
      </c>
    </row>
    <row r="257" s="2" customFormat="1" ht="16.5" customHeight="1">
      <c r="A257" s="39"/>
      <c r="B257" s="40"/>
      <c r="C257" s="220" t="s">
        <v>377</v>
      </c>
      <c r="D257" s="220" t="s">
        <v>144</v>
      </c>
      <c r="E257" s="221" t="s">
        <v>1000</v>
      </c>
      <c r="F257" s="222" t="s">
        <v>1001</v>
      </c>
      <c r="G257" s="223" t="s">
        <v>540</v>
      </c>
      <c r="H257" s="224">
        <v>0.87</v>
      </c>
      <c r="I257" s="225"/>
      <c r="J257" s="226">
        <f>ROUND(I257*H257,2)</f>
        <v>0</v>
      </c>
      <c r="K257" s="227"/>
      <c r="L257" s="45"/>
      <c r="M257" s="228" t="s">
        <v>1</v>
      </c>
      <c r="N257" s="229" t="s">
        <v>46</v>
      </c>
      <c r="O257" s="92"/>
      <c r="P257" s="230">
        <f>O257*H257</f>
        <v>0</v>
      </c>
      <c r="Q257" s="230">
        <v>0</v>
      </c>
      <c r="R257" s="230">
        <f>Q257*H257</f>
        <v>0</v>
      </c>
      <c r="S257" s="230">
        <v>0</v>
      </c>
      <c r="T257" s="231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32" t="s">
        <v>248</v>
      </c>
      <c r="AT257" s="232" t="s">
        <v>144</v>
      </c>
      <c r="AU257" s="232" t="s">
        <v>91</v>
      </c>
      <c r="AY257" s="18" t="s">
        <v>141</v>
      </c>
      <c r="BE257" s="233">
        <f>IF(N257="základní",J257,0)</f>
        <v>0</v>
      </c>
      <c r="BF257" s="233">
        <f>IF(N257="snížená",J257,0)</f>
        <v>0</v>
      </c>
      <c r="BG257" s="233">
        <f>IF(N257="zákl. přenesená",J257,0)</f>
        <v>0</v>
      </c>
      <c r="BH257" s="233">
        <f>IF(N257="sníž. přenesená",J257,0)</f>
        <v>0</v>
      </c>
      <c r="BI257" s="233">
        <f>IF(N257="nulová",J257,0)</f>
        <v>0</v>
      </c>
      <c r="BJ257" s="18" t="s">
        <v>89</v>
      </c>
      <c r="BK257" s="233">
        <f>ROUND(I257*H257,2)</f>
        <v>0</v>
      </c>
      <c r="BL257" s="18" t="s">
        <v>248</v>
      </c>
      <c r="BM257" s="232" t="s">
        <v>1002</v>
      </c>
    </row>
    <row r="258" s="12" customFormat="1" ht="25.92" customHeight="1">
      <c r="A258" s="12"/>
      <c r="B258" s="204"/>
      <c r="C258" s="205"/>
      <c r="D258" s="206" t="s">
        <v>80</v>
      </c>
      <c r="E258" s="207" t="s">
        <v>222</v>
      </c>
      <c r="F258" s="207" t="s">
        <v>1003</v>
      </c>
      <c r="G258" s="205"/>
      <c r="H258" s="205"/>
      <c r="I258" s="208"/>
      <c r="J258" s="209">
        <f>BK258</f>
        <v>0</v>
      </c>
      <c r="K258" s="205"/>
      <c r="L258" s="210"/>
      <c r="M258" s="211"/>
      <c r="N258" s="212"/>
      <c r="O258" s="212"/>
      <c r="P258" s="213">
        <f>P259</f>
        <v>0</v>
      </c>
      <c r="Q258" s="212"/>
      <c r="R258" s="213">
        <f>R259</f>
        <v>0.0043469999999999992</v>
      </c>
      <c r="S258" s="212"/>
      <c r="T258" s="214">
        <f>T259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15" t="s">
        <v>171</v>
      </c>
      <c r="AT258" s="216" t="s">
        <v>80</v>
      </c>
      <c r="AU258" s="216" t="s">
        <v>81</v>
      </c>
      <c r="AY258" s="215" t="s">
        <v>141</v>
      </c>
      <c r="BK258" s="217">
        <f>BK259</f>
        <v>0</v>
      </c>
    </row>
    <row r="259" s="12" customFormat="1" ht="22.8" customHeight="1">
      <c r="A259" s="12"/>
      <c r="B259" s="204"/>
      <c r="C259" s="205"/>
      <c r="D259" s="206" t="s">
        <v>80</v>
      </c>
      <c r="E259" s="218" t="s">
        <v>1004</v>
      </c>
      <c r="F259" s="218" t="s">
        <v>1005</v>
      </c>
      <c r="G259" s="205"/>
      <c r="H259" s="205"/>
      <c r="I259" s="208"/>
      <c r="J259" s="219">
        <f>BK259</f>
        <v>0</v>
      </c>
      <c r="K259" s="205"/>
      <c r="L259" s="210"/>
      <c r="M259" s="211"/>
      <c r="N259" s="212"/>
      <c r="O259" s="212"/>
      <c r="P259" s="213">
        <f>SUM(P260:P262)</f>
        <v>0</v>
      </c>
      <c r="Q259" s="212"/>
      <c r="R259" s="213">
        <f>SUM(R260:R262)</f>
        <v>0.0043469999999999992</v>
      </c>
      <c r="S259" s="212"/>
      <c r="T259" s="214">
        <f>SUM(T260:T262)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15" t="s">
        <v>171</v>
      </c>
      <c r="AT259" s="216" t="s">
        <v>80</v>
      </c>
      <c r="AU259" s="216" t="s">
        <v>89</v>
      </c>
      <c r="AY259" s="215" t="s">
        <v>141</v>
      </c>
      <c r="BK259" s="217">
        <f>SUM(BK260:BK262)</f>
        <v>0</v>
      </c>
    </row>
    <row r="260" s="2" customFormat="1" ht="24.15" customHeight="1">
      <c r="A260" s="39"/>
      <c r="B260" s="40"/>
      <c r="C260" s="220" t="s">
        <v>381</v>
      </c>
      <c r="D260" s="220" t="s">
        <v>144</v>
      </c>
      <c r="E260" s="221" t="s">
        <v>1006</v>
      </c>
      <c r="F260" s="222" t="s">
        <v>1007</v>
      </c>
      <c r="G260" s="223" t="s">
        <v>237</v>
      </c>
      <c r="H260" s="224">
        <v>6</v>
      </c>
      <c r="I260" s="225"/>
      <c r="J260" s="226">
        <f>ROUND(I260*H260,2)</f>
        <v>0</v>
      </c>
      <c r="K260" s="227"/>
      <c r="L260" s="45"/>
      <c r="M260" s="228" t="s">
        <v>1</v>
      </c>
      <c r="N260" s="229" t="s">
        <v>46</v>
      </c>
      <c r="O260" s="92"/>
      <c r="P260" s="230">
        <f>O260*H260</f>
        <v>0</v>
      </c>
      <c r="Q260" s="230">
        <v>0</v>
      </c>
      <c r="R260" s="230">
        <f>Q260*H260</f>
        <v>0</v>
      </c>
      <c r="S260" s="230">
        <v>0</v>
      </c>
      <c r="T260" s="231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32" t="s">
        <v>482</v>
      </c>
      <c r="AT260" s="232" t="s">
        <v>144</v>
      </c>
      <c r="AU260" s="232" t="s">
        <v>91</v>
      </c>
      <c r="AY260" s="18" t="s">
        <v>141</v>
      </c>
      <c r="BE260" s="233">
        <f>IF(N260="základní",J260,0)</f>
        <v>0</v>
      </c>
      <c r="BF260" s="233">
        <f>IF(N260="snížená",J260,0)</f>
        <v>0</v>
      </c>
      <c r="BG260" s="233">
        <f>IF(N260="zákl. přenesená",J260,0)</f>
        <v>0</v>
      </c>
      <c r="BH260" s="233">
        <f>IF(N260="sníž. přenesená",J260,0)</f>
        <v>0</v>
      </c>
      <c r="BI260" s="233">
        <f>IF(N260="nulová",J260,0)</f>
        <v>0</v>
      </c>
      <c r="BJ260" s="18" t="s">
        <v>89</v>
      </c>
      <c r="BK260" s="233">
        <f>ROUND(I260*H260,2)</f>
        <v>0</v>
      </c>
      <c r="BL260" s="18" t="s">
        <v>482</v>
      </c>
      <c r="BM260" s="232" t="s">
        <v>1008</v>
      </c>
    </row>
    <row r="261" s="2" customFormat="1" ht="33" customHeight="1">
      <c r="A261" s="39"/>
      <c r="B261" s="40"/>
      <c r="C261" s="267" t="s">
        <v>385</v>
      </c>
      <c r="D261" s="267" t="s">
        <v>222</v>
      </c>
      <c r="E261" s="268" t="s">
        <v>1009</v>
      </c>
      <c r="F261" s="269" t="s">
        <v>1010</v>
      </c>
      <c r="G261" s="270" t="s">
        <v>237</v>
      </c>
      <c r="H261" s="271">
        <v>6.3</v>
      </c>
      <c r="I261" s="272"/>
      <c r="J261" s="273">
        <f>ROUND(I261*H261,2)</f>
        <v>0</v>
      </c>
      <c r="K261" s="274"/>
      <c r="L261" s="275"/>
      <c r="M261" s="276" t="s">
        <v>1</v>
      </c>
      <c r="N261" s="277" t="s">
        <v>46</v>
      </c>
      <c r="O261" s="92"/>
      <c r="P261" s="230">
        <f>O261*H261</f>
        <v>0</v>
      </c>
      <c r="Q261" s="230">
        <v>0.00068999999999999992</v>
      </c>
      <c r="R261" s="230">
        <f>Q261*H261</f>
        <v>0.0043469999999999992</v>
      </c>
      <c r="S261" s="230">
        <v>0</v>
      </c>
      <c r="T261" s="231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32" t="s">
        <v>1011</v>
      </c>
      <c r="AT261" s="232" t="s">
        <v>222</v>
      </c>
      <c r="AU261" s="232" t="s">
        <v>91</v>
      </c>
      <c r="AY261" s="18" t="s">
        <v>141</v>
      </c>
      <c r="BE261" s="233">
        <f>IF(N261="základní",J261,0)</f>
        <v>0</v>
      </c>
      <c r="BF261" s="233">
        <f>IF(N261="snížená",J261,0)</f>
        <v>0</v>
      </c>
      <c r="BG261" s="233">
        <f>IF(N261="zákl. přenesená",J261,0)</f>
        <v>0</v>
      </c>
      <c r="BH261" s="233">
        <f>IF(N261="sníž. přenesená",J261,0)</f>
        <v>0</v>
      </c>
      <c r="BI261" s="233">
        <f>IF(N261="nulová",J261,0)</f>
        <v>0</v>
      </c>
      <c r="BJ261" s="18" t="s">
        <v>89</v>
      </c>
      <c r="BK261" s="233">
        <f>ROUND(I261*H261,2)</f>
        <v>0</v>
      </c>
      <c r="BL261" s="18" t="s">
        <v>1011</v>
      </c>
      <c r="BM261" s="232" t="s">
        <v>1012</v>
      </c>
    </row>
    <row r="262" s="14" customFormat="1">
      <c r="A262" s="14"/>
      <c r="B262" s="245"/>
      <c r="C262" s="246"/>
      <c r="D262" s="236" t="s">
        <v>154</v>
      </c>
      <c r="E262" s="246"/>
      <c r="F262" s="248" t="s">
        <v>1013</v>
      </c>
      <c r="G262" s="246"/>
      <c r="H262" s="249">
        <v>6.3</v>
      </c>
      <c r="I262" s="250"/>
      <c r="J262" s="246"/>
      <c r="K262" s="246"/>
      <c r="L262" s="251"/>
      <c r="M262" s="294"/>
      <c r="N262" s="295"/>
      <c r="O262" s="295"/>
      <c r="P262" s="295"/>
      <c r="Q262" s="295"/>
      <c r="R262" s="295"/>
      <c r="S262" s="295"/>
      <c r="T262" s="29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5" t="s">
        <v>154</v>
      </c>
      <c r="AU262" s="255" t="s">
        <v>91</v>
      </c>
      <c r="AV262" s="14" t="s">
        <v>91</v>
      </c>
      <c r="AW262" s="14" t="s">
        <v>4</v>
      </c>
      <c r="AX262" s="14" t="s">
        <v>89</v>
      </c>
      <c r="AY262" s="255" t="s">
        <v>141</v>
      </c>
    </row>
    <row r="263" s="2" customFormat="1" ht="6.96" customHeight="1">
      <c r="A263" s="39"/>
      <c r="B263" s="67"/>
      <c r="C263" s="68"/>
      <c r="D263" s="68"/>
      <c r="E263" s="68"/>
      <c r="F263" s="68"/>
      <c r="G263" s="68"/>
      <c r="H263" s="68"/>
      <c r="I263" s="68"/>
      <c r="J263" s="68"/>
      <c r="K263" s="68"/>
      <c r="L263" s="45"/>
      <c r="M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</row>
  </sheetData>
  <sheetProtection sheet="1" autoFilter="0" formatColumns="0" formatRows="0" objects="1" scenarios="1" spinCount="100000" saltValue="WcbqWJLVKGvDf0mMDO3AvUtKTyWT8rCOYH0WfStsuvMNotMlMzrPTqAl0Zafu7h6Ire3ISrGHrRxTSmHfO4lzw==" hashValue="6QOrpWETEzEy7FHEFQ4Y/rdTzIpZvm2UuYZKWo/QvSi88NF4d4kI/N8SQmo3OQnBCgN4eb+0XuxIcBhKcdKL5A==" algorithmName="SHA-512" password="CF7A"/>
  <autoFilter ref="C128:K262"/>
  <mergeCells count="9">
    <mergeCell ref="E7:H7"/>
    <mergeCell ref="E9:H9"/>
    <mergeCell ref="E18:H18"/>
    <mergeCell ref="E27:H27"/>
    <mergeCell ref="E85:H85"/>
    <mergeCell ref="E87:H8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102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91</v>
      </c>
    </row>
    <row r="4" s="1" customFormat="1" ht="24.96" customHeight="1">
      <c r="B4" s="21"/>
      <c r="D4" s="139" t="s">
        <v>106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Rekonstrukce ČSOV Zeleneč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1014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19. 10. 2025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">
        <v>27</v>
      </c>
      <c r="F15" s="39"/>
      <c r="G15" s="39"/>
      <c r="H15" s="39"/>
      <c r="I15" s="141" t="s">
        <v>28</v>
      </c>
      <c r="J15" s="144" t="s">
        <v>29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30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32</v>
      </c>
      <c r="E20" s="39"/>
      <c r="F20" s="39"/>
      <c r="G20" s="39"/>
      <c r="H20" s="39"/>
      <c r="I20" s="141" t="s">
        <v>25</v>
      </c>
      <c r="J20" s="144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tr">
        <f>IF('Rekapitulace stavby'!E17="","",'Rekapitulace stavby'!E17)</f>
        <v xml:space="preserve"> </v>
      </c>
      <c r="F21" s="39"/>
      <c r="G21" s="39"/>
      <c r="H21" s="39"/>
      <c r="I21" s="141" t="s">
        <v>28</v>
      </c>
      <c r="J21" s="144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35</v>
      </c>
      <c r="E23" s="39"/>
      <c r="F23" s="39"/>
      <c r="G23" s="39"/>
      <c r="H23" s="39"/>
      <c r="I23" s="141" t="s">
        <v>25</v>
      </c>
      <c r="J23" s="144" t="s">
        <v>36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">
        <v>37</v>
      </c>
      <c r="F24" s="39"/>
      <c r="G24" s="39"/>
      <c r="H24" s="39"/>
      <c r="I24" s="141" t="s">
        <v>28</v>
      </c>
      <c r="J24" s="144" t="s">
        <v>38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39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238.5" customHeight="1">
      <c r="A27" s="146"/>
      <c r="B27" s="147"/>
      <c r="C27" s="146"/>
      <c r="D27" s="146"/>
      <c r="E27" s="148" t="s">
        <v>109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41</v>
      </c>
      <c r="E30" s="39"/>
      <c r="F30" s="39"/>
      <c r="G30" s="39"/>
      <c r="H30" s="39"/>
      <c r="I30" s="39"/>
      <c r="J30" s="152">
        <f>ROUND(J120,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43</v>
      </c>
      <c r="G32" s="39"/>
      <c r="H32" s="39"/>
      <c r="I32" s="153" t="s">
        <v>42</v>
      </c>
      <c r="J32" s="153" t="s">
        <v>44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45</v>
      </c>
      <c r="E33" s="141" t="s">
        <v>46</v>
      </c>
      <c r="F33" s="155">
        <f>ROUND((SUM(BE120:BE127)),  2)</f>
        <v>0</v>
      </c>
      <c r="G33" s="39"/>
      <c r="H33" s="39"/>
      <c r="I33" s="156">
        <v>0.21</v>
      </c>
      <c r="J33" s="155">
        <f>ROUND(((SUM(BE120:BE127))*I33),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47</v>
      </c>
      <c r="F34" s="155">
        <f>ROUND((SUM(BF120:BF127)),  2)</f>
        <v>0</v>
      </c>
      <c r="G34" s="39"/>
      <c r="H34" s="39"/>
      <c r="I34" s="156">
        <v>0.12</v>
      </c>
      <c r="J34" s="155">
        <f>ROUND(((SUM(BF120:BF127))*I34),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48</v>
      </c>
      <c r="F35" s="155">
        <f>ROUND((SUM(BG120:BG127)),  2)</f>
        <v>0</v>
      </c>
      <c r="G35" s="39"/>
      <c r="H35" s="39"/>
      <c r="I35" s="156">
        <v>0.21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49</v>
      </c>
      <c r="F36" s="155">
        <f>ROUND((SUM(BH120:BH127)),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50</v>
      </c>
      <c r="F37" s="155">
        <f>ROUND((SUM(BI120:BI127)),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51</v>
      </c>
      <c r="E39" s="159"/>
      <c r="F39" s="159"/>
      <c r="G39" s="160" t="s">
        <v>52</v>
      </c>
      <c r="H39" s="161" t="s">
        <v>53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54</v>
      </c>
      <c r="E50" s="165"/>
      <c r="F50" s="165"/>
      <c r="G50" s="164" t="s">
        <v>55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56</v>
      </c>
      <c r="E61" s="167"/>
      <c r="F61" s="168" t="s">
        <v>57</v>
      </c>
      <c r="G61" s="166" t="s">
        <v>56</v>
      </c>
      <c r="H61" s="167"/>
      <c r="I61" s="167"/>
      <c r="J61" s="169" t="s">
        <v>57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58</v>
      </c>
      <c r="E65" s="170"/>
      <c r="F65" s="170"/>
      <c r="G65" s="164" t="s">
        <v>59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56</v>
      </c>
      <c r="E76" s="167"/>
      <c r="F76" s="168" t="s">
        <v>57</v>
      </c>
      <c r="G76" s="166" t="s">
        <v>56</v>
      </c>
      <c r="H76" s="167"/>
      <c r="I76" s="167"/>
      <c r="J76" s="169" t="s">
        <v>57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Rekonstrukce ČSOV Zeleneč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VRN - Vedleleší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ulice Olšová, Zeleneč</v>
      </c>
      <c r="G89" s="41"/>
      <c r="H89" s="41"/>
      <c r="I89" s="33" t="s">
        <v>22</v>
      </c>
      <c r="J89" s="80" t="str">
        <f>IF(J12="","",J12)</f>
        <v>19. 10. 2025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OBEC ZELENEČ</v>
      </c>
      <c r="G91" s="41"/>
      <c r="H91" s="41"/>
      <c r="I91" s="33" t="s">
        <v>32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40.05" customHeight="1">
      <c r="A92" s="39"/>
      <c r="B92" s="40"/>
      <c r="C92" s="33" t="s">
        <v>30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ERMEX ENGINEERING, spol. s r.o.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111</v>
      </c>
      <c r="D94" s="177"/>
      <c r="E94" s="177"/>
      <c r="F94" s="177"/>
      <c r="G94" s="177"/>
      <c r="H94" s="177"/>
      <c r="I94" s="177"/>
      <c r="J94" s="178" t="s">
        <v>112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113</v>
      </c>
      <c r="D96" s="41"/>
      <c r="E96" s="41"/>
      <c r="F96" s="41"/>
      <c r="G96" s="41"/>
      <c r="H96" s="41"/>
      <c r="I96" s="41"/>
      <c r="J96" s="111">
        <f>J120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114</v>
      </c>
    </row>
    <row r="97" s="9" customFormat="1" ht="24.96" customHeight="1">
      <c r="A97" s="9"/>
      <c r="B97" s="180"/>
      <c r="C97" s="181"/>
      <c r="D97" s="182" t="s">
        <v>1015</v>
      </c>
      <c r="E97" s="183"/>
      <c r="F97" s="183"/>
      <c r="G97" s="183"/>
      <c r="H97" s="183"/>
      <c r="I97" s="183"/>
      <c r="J97" s="184">
        <f>J121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1016</v>
      </c>
      <c r="E98" s="189"/>
      <c r="F98" s="189"/>
      <c r="G98" s="189"/>
      <c r="H98" s="189"/>
      <c r="I98" s="189"/>
      <c r="J98" s="190">
        <f>J122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1017</v>
      </c>
      <c r="E99" s="189"/>
      <c r="F99" s="189"/>
      <c r="G99" s="189"/>
      <c r="H99" s="189"/>
      <c r="I99" s="189"/>
      <c r="J99" s="190">
        <f>J124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1018</v>
      </c>
      <c r="E100" s="189"/>
      <c r="F100" s="189"/>
      <c r="G100" s="189"/>
      <c r="H100" s="189"/>
      <c r="I100" s="189"/>
      <c r="J100" s="190">
        <f>J126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127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75" t="str">
        <f>E7</f>
        <v>Rekonstrukce ČSOV Zeleneč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107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E9</f>
        <v>VRN - Vedleleší rozpočtové náklady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F12</f>
        <v>ulice Olšová, Zeleneč</v>
      </c>
      <c r="G114" s="41"/>
      <c r="H114" s="41"/>
      <c r="I114" s="33" t="s">
        <v>22</v>
      </c>
      <c r="J114" s="80" t="str">
        <f>IF(J12="","",J12)</f>
        <v>19. 10. 2025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24</v>
      </c>
      <c r="D116" s="41"/>
      <c r="E116" s="41"/>
      <c r="F116" s="28" t="str">
        <f>E15</f>
        <v>OBEC ZELENEČ</v>
      </c>
      <c r="G116" s="41"/>
      <c r="H116" s="41"/>
      <c r="I116" s="33" t="s">
        <v>32</v>
      </c>
      <c r="J116" s="37" t="str">
        <f>E21</f>
        <v xml:space="preserve"> 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40.05" customHeight="1">
      <c r="A117" s="39"/>
      <c r="B117" s="40"/>
      <c r="C117" s="33" t="s">
        <v>30</v>
      </c>
      <c r="D117" s="41"/>
      <c r="E117" s="41"/>
      <c r="F117" s="28" t="str">
        <f>IF(E18="","",E18)</f>
        <v>Vyplň údaj</v>
      </c>
      <c r="G117" s="41"/>
      <c r="H117" s="41"/>
      <c r="I117" s="33" t="s">
        <v>35</v>
      </c>
      <c r="J117" s="37" t="str">
        <f>E24</f>
        <v>ERMEX ENGINEERING, spol. s r.o.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192"/>
      <c r="B119" s="193"/>
      <c r="C119" s="194" t="s">
        <v>128</v>
      </c>
      <c r="D119" s="195" t="s">
        <v>66</v>
      </c>
      <c r="E119" s="195" t="s">
        <v>62</v>
      </c>
      <c r="F119" s="195" t="s">
        <v>63</v>
      </c>
      <c r="G119" s="195" t="s">
        <v>129</v>
      </c>
      <c r="H119" s="195" t="s">
        <v>130</v>
      </c>
      <c r="I119" s="195" t="s">
        <v>131</v>
      </c>
      <c r="J119" s="196" t="s">
        <v>112</v>
      </c>
      <c r="K119" s="197" t="s">
        <v>132</v>
      </c>
      <c r="L119" s="198"/>
      <c r="M119" s="101" t="s">
        <v>1</v>
      </c>
      <c r="N119" s="102" t="s">
        <v>45</v>
      </c>
      <c r="O119" s="102" t="s">
        <v>133</v>
      </c>
      <c r="P119" s="102" t="s">
        <v>134</v>
      </c>
      <c r="Q119" s="102" t="s">
        <v>135</v>
      </c>
      <c r="R119" s="102" t="s">
        <v>136</v>
      </c>
      <c r="S119" s="102" t="s">
        <v>137</v>
      </c>
      <c r="T119" s="103" t="s">
        <v>138</v>
      </c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</row>
    <row r="120" s="2" customFormat="1" ht="22.8" customHeight="1">
      <c r="A120" s="39"/>
      <c r="B120" s="40"/>
      <c r="C120" s="108" t="s">
        <v>139</v>
      </c>
      <c r="D120" s="41"/>
      <c r="E120" s="41"/>
      <c r="F120" s="41"/>
      <c r="G120" s="41"/>
      <c r="H120" s="41"/>
      <c r="I120" s="41"/>
      <c r="J120" s="199">
        <f>BK120</f>
        <v>0</v>
      </c>
      <c r="K120" s="41"/>
      <c r="L120" s="45"/>
      <c r="M120" s="104"/>
      <c r="N120" s="200"/>
      <c r="O120" s="105"/>
      <c r="P120" s="201">
        <f>P121</f>
        <v>0</v>
      </c>
      <c r="Q120" s="105"/>
      <c r="R120" s="201">
        <f>R121</f>
        <v>0</v>
      </c>
      <c r="S120" s="105"/>
      <c r="T120" s="202">
        <f>T121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80</v>
      </c>
      <c r="AU120" s="18" t="s">
        <v>114</v>
      </c>
      <c r="BK120" s="203">
        <f>BK121</f>
        <v>0</v>
      </c>
    </row>
    <row r="121" s="12" customFormat="1" ht="25.92" customHeight="1">
      <c r="A121" s="12"/>
      <c r="B121" s="204"/>
      <c r="C121" s="205"/>
      <c r="D121" s="206" t="s">
        <v>80</v>
      </c>
      <c r="E121" s="207" t="s">
        <v>99</v>
      </c>
      <c r="F121" s="207" t="s">
        <v>1019</v>
      </c>
      <c r="G121" s="205"/>
      <c r="H121" s="205"/>
      <c r="I121" s="208"/>
      <c r="J121" s="209">
        <f>BK121</f>
        <v>0</v>
      </c>
      <c r="K121" s="205"/>
      <c r="L121" s="210"/>
      <c r="M121" s="211"/>
      <c r="N121" s="212"/>
      <c r="O121" s="212"/>
      <c r="P121" s="213">
        <f>P122+P124+P126</f>
        <v>0</v>
      </c>
      <c r="Q121" s="212"/>
      <c r="R121" s="213">
        <f>R122+R124+R126</f>
        <v>0</v>
      </c>
      <c r="S121" s="212"/>
      <c r="T121" s="214">
        <f>T122+T124+T126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5" t="s">
        <v>184</v>
      </c>
      <c r="AT121" s="216" t="s">
        <v>80</v>
      </c>
      <c r="AU121" s="216" t="s">
        <v>81</v>
      </c>
      <c r="AY121" s="215" t="s">
        <v>141</v>
      </c>
      <c r="BK121" s="217">
        <f>BK122+BK124+BK126</f>
        <v>0</v>
      </c>
    </row>
    <row r="122" s="12" customFormat="1" ht="22.8" customHeight="1">
      <c r="A122" s="12"/>
      <c r="B122" s="204"/>
      <c r="C122" s="205"/>
      <c r="D122" s="206" t="s">
        <v>80</v>
      </c>
      <c r="E122" s="218" t="s">
        <v>1020</v>
      </c>
      <c r="F122" s="218" t="s">
        <v>1021</v>
      </c>
      <c r="G122" s="205"/>
      <c r="H122" s="205"/>
      <c r="I122" s="208"/>
      <c r="J122" s="219">
        <f>BK122</f>
        <v>0</v>
      </c>
      <c r="K122" s="205"/>
      <c r="L122" s="210"/>
      <c r="M122" s="211"/>
      <c r="N122" s="212"/>
      <c r="O122" s="212"/>
      <c r="P122" s="213">
        <f>P123</f>
        <v>0</v>
      </c>
      <c r="Q122" s="212"/>
      <c r="R122" s="213">
        <f>R123</f>
        <v>0</v>
      </c>
      <c r="S122" s="212"/>
      <c r="T122" s="214">
        <f>T123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5" t="s">
        <v>184</v>
      </c>
      <c r="AT122" s="216" t="s">
        <v>80</v>
      </c>
      <c r="AU122" s="216" t="s">
        <v>89</v>
      </c>
      <c r="AY122" s="215" t="s">
        <v>141</v>
      </c>
      <c r="BK122" s="217">
        <f>BK123</f>
        <v>0</v>
      </c>
    </row>
    <row r="123" s="2" customFormat="1" ht="16.5" customHeight="1">
      <c r="A123" s="39"/>
      <c r="B123" s="40"/>
      <c r="C123" s="220" t="s">
        <v>89</v>
      </c>
      <c r="D123" s="220" t="s">
        <v>144</v>
      </c>
      <c r="E123" s="221" t="s">
        <v>1022</v>
      </c>
      <c r="F123" s="222" t="s">
        <v>1021</v>
      </c>
      <c r="G123" s="223" t="s">
        <v>1023</v>
      </c>
      <c r="H123" s="224">
        <v>1</v>
      </c>
      <c r="I123" s="225"/>
      <c r="J123" s="226">
        <f>ROUND(I123*H123,2)</f>
        <v>0</v>
      </c>
      <c r="K123" s="227"/>
      <c r="L123" s="45"/>
      <c r="M123" s="228" t="s">
        <v>1</v>
      </c>
      <c r="N123" s="229" t="s">
        <v>46</v>
      </c>
      <c r="O123" s="92"/>
      <c r="P123" s="230">
        <f>O123*H123</f>
        <v>0</v>
      </c>
      <c r="Q123" s="230">
        <v>0</v>
      </c>
      <c r="R123" s="230">
        <f>Q123*H123</f>
        <v>0</v>
      </c>
      <c r="S123" s="230">
        <v>0</v>
      </c>
      <c r="T123" s="231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2" t="s">
        <v>1024</v>
      </c>
      <c r="AT123" s="232" t="s">
        <v>144</v>
      </c>
      <c r="AU123" s="232" t="s">
        <v>91</v>
      </c>
      <c r="AY123" s="18" t="s">
        <v>141</v>
      </c>
      <c r="BE123" s="233">
        <f>IF(N123="základní",J123,0)</f>
        <v>0</v>
      </c>
      <c r="BF123" s="233">
        <f>IF(N123="snížená",J123,0)</f>
        <v>0</v>
      </c>
      <c r="BG123" s="233">
        <f>IF(N123="zákl. přenesená",J123,0)</f>
        <v>0</v>
      </c>
      <c r="BH123" s="233">
        <f>IF(N123="sníž. přenesená",J123,0)</f>
        <v>0</v>
      </c>
      <c r="BI123" s="233">
        <f>IF(N123="nulová",J123,0)</f>
        <v>0</v>
      </c>
      <c r="BJ123" s="18" t="s">
        <v>89</v>
      </c>
      <c r="BK123" s="233">
        <f>ROUND(I123*H123,2)</f>
        <v>0</v>
      </c>
      <c r="BL123" s="18" t="s">
        <v>1024</v>
      </c>
      <c r="BM123" s="232" t="s">
        <v>1025</v>
      </c>
    </row>
    <row r="124" s="12" customFormat="1" ht="22.8" customHeight="1">
      <c r="A124" s="12"/>
      <c r="B124" s="204"/>
      <c r="C124" s="205"/>
      <c r="D124" s="206" t="s">
        <v>80</v>
      </c>
      <c r="E124" s="218" t="s">
        <v>1026</v>
      </c>
      <c r="F124" s="218" t="s">
        <v>1027</v>
      </c>
      <c r="G124" s="205"/>
      <c r="H124" s="205"/>
      <c r="I124" s="208"/>
      <c r="J124" s="219">
        <f>BK124</f>
        <v>0</v>
      </c>
      <c r="K124" s="205"/>
      <c r="L124" s="210"/>
      <c r="M124" s="211"/>
      <c r="N124" s="212"/>
      <c r="O124" s="212"/>
      <c r="P124" s="213">
        <f>P125</f>
        <v>0</v>
      </c>
      <c r="Q124" s="212"/>
      <c r="R124" s="213">
        <f>R125</f>
        <v>0</v>
      </c>
      <c r="S124" s="212"/>
      <c r="T124" s="214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5" t="s">
        <v>184</v>
      </c>
      <c r="AT124" s="216" t="s">
        <v>80</v>
      </c>
      <c r="AU124" s="216" t="s">
        <v>89</v>
      </c>
      <c r="AY124" s="215" t="s">
        <v>141</v>
      </c>
      <c r="BK124" s="217">
        <f>BK125</f>
        <v>0</v>
      </c>
    </row>
    <row r="125" s="2" customFormat="1" ht="16.5" customHeight="1">
      <c r="A125" s="39"/>
      <c r="B125" s="40"/>
      <c r="C125" s="220" t="s">
        <v>91</v>
      </c>
      <c r="D125" s="220" t="s">
        <v>144</v>
      </c>
      <c r="E125" s="221" t="s">
        <v>1028</v>
      </c>
      <c r="F125" s="222" t="s">
        <v>1027</v>
      </c>
      <c r="G125" s="223" t="s">
        <v>1023</v>
      </c>
      <c r="H125" s="224">
        <v>1</v>
      </c>
      <c r="I125" s="225"/>
      <c r="J125" s="226">
        <f>ROUND(I125*H125,2)</f>
        <v>0</v>
      </c>
      <c r="K125" s="227"/>
      <c r="L125" s="45"/>
      <c r="M125" s="228" t="s">
        <v>1</v>
      </c>
      <c r="N125" s="229" t="s">
        <v>46</v>
      </c>
      <c r="O125" s="92"/>
      <c r="P125" s="230">
        <f>O125*H125</f>
        <v>0</v>
      </c>
      <c r="Q125" s="230">
        <v>0</v>
      </c>
      <c r="R125" s="230">
        <f>Q125*H125</f>
        <v>0</v>
      </c>
      <c r="S125" s="230">
        <v>0</v>
      </c>
      <c r="T125" s="231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2" t="s">
        <v>1024</v>
      </c>
      <c r="AT125" s="232" t="s">
        <v>144</v>
      </c>
      <c r="AU125" s="232" t="s">
        <v>91</v>
      </c>
      <c r="AY125" s="18" t="s">
        <v>141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8" t="s">
        <v>89</v>
      </c>
      <c r="BK125" s="233">
        <f>ROUND(I125*H125,2)</f>
        <v>0</v>
      </c>
      <c r="BL125" s="18" t="s">
        <v>1024</v>
      </c>
      <c r="BM125" s="232" t="s">
        <v>1029</v>
      </c>
    </row>
    <row r="126" s="12" customFormat="1" ht="22.8" customHeight="1">
      <c r="A126" s="12"/>
      <c r="B126" s="204"/>
      <c r="C126" s="205"/>
      <c r="D126" s="206" t="s">
        <v>80</v>
      </c>
      <c r="E126" s="218" t="s">
        <v>1030</v>
      </c>
      <c r="F126" s="218" t="s">
        <v>1031</v>
      </c>
      <c r="G126" s="205"/>
      <c r="H126" s="205"/>
      <c r="I126" s="208"/>
      <c r="J126" s="219">
        <f>BK126</f>
        <v>0</v>
      </c>
      <c r="K126" s="205"/>
      <c r="L126" s="210"/>
      <c r="M126" s="211"/>
      <c r="N126" s="212"/>
      <c r="O126" s="212"/>
      <c r="P126" s="213">
        <f>P127</f>
        <v>0</v>
      </c>
      <c r="Q126" s="212"/>
      <c r="R126" s="213">
        <f>R127</f>
        <v>0</v>
      </c>
      <c r="S126" s="212"/>
      <c r="T126" s="214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5" t="s">
        <v>184</v>
      </c>
      <c r="AT126" s="216" t="s">
        <v>80</v>
      </c>
      <c r="AU126" s="216" t="s">
        <v>89</v>
      </c>
      <c r="AY126" s="215" t="s">
        <v>141</v>
      </c>
      <c r="BK126" s="217">
        <f>BK127</f>
        <v>0</v>
      </c>
    </row>
    <row r="127" s="2" customFormat="1" ht="16.5" customHeight="1">
      <c r="A127" s="39"/>
      <c r="B127" s="40"/>
      <c r="C127" s="220" t="s">
        <v>171</v>
      </c>
      <c r="D127" s="220" t="s">
        <v>144</v>
      </c>
      <c r="E127" s="221" t="s">
        <v>1032</v>
      </c>
      <c r="F127" s="222" t="s">
        <v>1031</v>
      </c>
      <c r="G127" s="223" t="s">
        <v>1023</v>
      </c>
      <c r="H127" s="224">
        <v>1</v>
      </c>
      <c r="I127" s="225"/>
      <c r="J127" s="226">
        <f>ROUND(I127*H127,2)</f>
        <v>0</v>
      </c>
      <c r="K127" s="227"/>
      <c r="L127" s="45"/>
      <c r="M127" s="289" t="s">
        <v>1</v>
      </c>
      <c r="N127" s="290" t="s">
        <v>46</v>
      </c>
      <c r="O127" s="291"/>
      <c r="P127" s="292">
        <f>O127*H127</f>
        <v>0</v>
      </c>
      <c r="Q127" s="292">
        <v>0</v>
      </c>
      <c r="R127" s="292">
        <f>Q127*H127</f>
        <v>0</v>
      </c>
      <c r="S127" s="292">
        <v>0</v>
      </c>
      <c r="T127" s="293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2" t="s">
        <v>1024</v>
      </c>
      <c r="AT127" s="232" t="s">
        <v>144</v>
      </c>
      <c r="AU127" s="232" t="s">
        <v>91</v>
      </c>
      <c r="AY127" s="18" t="s">
        <v>141</v>
      </c>
      <c r="BE127" s="233">
        <f>IF(N127="základní",J127,0)</f>
        <v>0</v>
      </c>
      <c r="BF127" s="233">
        <f>IF(N127="snížená",J127,0)</f>
        <v>0</v>
      </c>
      <c r="BG127" s="233">
        <f>IF(N127="zákl. přenesená",J127,0)</f>
        <v>0</v>
      </c>
      <c r="BH127" s="233">
        <f>IF(N127="sníž. přenesená",J127,0)</f>
        <v>0</v>
      </c>
      <c r="BI127" s="233">
        <f>IF(N127="nulová",J127,0)</f>
        <v>0</v>
      </c>
      <c r="BJ127" s="18" t="s">
        <v>89</v>
      </c>
      <c r="BK127" s="233">
        <f>ROUND(I127*H127,2)</f>
        <v>0</v>
      </c>
      <c r="BL127" s="18" t="s">
        <v>1024</v>
      </c>
      <c r="BM127" s="232" t="s">
        <v>1033</v>
      </c>
    </row>
    <row r="128" s="2" customFormat="1" ht="6.96" customHeight="1">
      <c r="A128" s="39"/>
      <c r="B128" s="67"/>
      <c r="C128" s="68"/>
      <c r="D128" s="68"/>
      <c r="E128" s="68"/>
      <c r="F128" s="68"/>
      <c r="G128" s="68"/>
      <c r="H128" s="68"/>
      <c r="I128" s="68"/>
      <c r="J128" s="68"/>
      <c r="K128" s="68"/>
      <c r="L128" s="45"/>
      <c r="M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</sheetData>
  <sheetProtection sheet="1" autoFilter="0" formatColumns="0" formatRows="0" objects="1" scenarios="1" spinCount="100000" saltValue="LWG6cfGp1ucEiLhQdGkHkJCxep0YYWfPW4LO8oVUWR56qLPlSPKVpfH5xwFc/+hnQzkxgZdxKzQqVy/i4SCuhA==" hashValue="uFqObBsozmC+9U/mOWjJ0zYP1u3kUCXV29mow1YbLvuUUO9q3DNN9fMMBdhlk/A1wZGlPZ1fNGH9z3IvXVqgww==" algorithmName="SHA-512" password="CF7A"/>
  <autoFilter ref="C119:K127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91</v>
      </c>
    </row>
    <row r="4" s="1" customFormat="1" ht="24.96" customHeight="1">
      <c r="B4" s="21"/>
      <c r="D4" s="139" t="s">
        <v>106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Rekonstrukce ČSOV Zeleneč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107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3" t="s">
        <v>1034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19. 10. 2025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">
        <v>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">
        <v>27</v>
      </c>
      <c r="F15" s="39"/>
      <c r="G15" s="39"/>
      <c r="H15" s="39"/>
      <c r="I15" s="141" t="s">
        <v>28</v>
      </c>
      <c r="J15" s="144" t="s">
        <v>29</v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30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28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32</v>
      </c>
      <c r="E20" s="39"/>
      <c r="F20" s="39"/>
      <c r="G20" s="39"/>
      <c r="H20" s="39"/>
      <c r="I20" s="141" t="s">
        <v>25</v>
      </c>
      <c r="J20" s="144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tr">
        <f>IF('Rekapitulace stavby'!E17="","",'Rekapitulace stavby'!E17)</f>
        <v xml:space="preserve"> </v>
      </c>
      <c r="F21" s="39"/>
      <c r="G21" s="39"/>
      <c r="H21" s="39"/>
      <c r="I21" s="141" t="s">
        <v>28</v>
      </c>
      <c r="J21" s="144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35</v>
      </c>
      <c r="E23" s="39"/>
      <c r="F23" s="39"/>
      <c r="G23" s="39"/>
      <c r="H23" s="39"/>
      <c r="I23" s="141" t="s">
        <v>25</v>
      </c>
      <c r="J23" s="144" t="s">
        <v>36</v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">
        <v>37</v>
      </c>
      <c r="F24" s="39"/>
      <c r="G24" s="39"/>
      <c r="H24" s="39"/>
      <c r="I24" s="141" t="s">
        <v>28</v>
      </c>
      <c r="J24" s="144" t="s">
        <v>38</v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39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238.5" customHeight="1">
      <c r="A27" s="146"/>
      <c r="B27" s="147"/>
      <c r="C27" s="146"/>
      <c r="D27" s="146"/>
      <c r="E27" s="148" t="s">
        <v>109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41</v>
      </c>
      <c r="E30" s="39"/>
      <c r="F30" s="39"/>
      <c r="G30" s="39"/>
      <c r="H30" s="39"/>
      <c r="I30" s="39"/>
      <c r="J30" s="152">
        <f>ROUND(J120,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43</v>
      </c>
      <c r="G32" s="39"/>
      <c r="H32" s="39"/>
      <c r="I32" s="153" t="s">
        <v>42</v>
      </c>
      <c r="J32" s="153" t="s">
        <v>44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45</v>
      </c>
      <c r="E33" s="141" t="s">
        <v>46</v>
      </c>
      <c r="F33" s="155">
        <f>ROUND((SUM(BE120:BE131)),  2)</f>
        <v>0</v>
      </c>
      <c r="G33" s="39"/>
      <c r="H33" s="39"/>
      <c r="I33" s="156">
        <v>0.21</v>
      </c>
      <c r="J33" s="155">
        <f>ROUND(((SUM(BE120:BE131))*I33),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47</v>
      </c>
      <c r="F34" s="155">
        <f>ROUND((SUM(BF120:BF131)),  2)</f>
        <v>0</v>
      </c>
      <c r="G34" s="39"/>
      <c r="H34" s="39"/>
      <c r="I34" s="156">
        <v>0.12</v>
      </c>
      <c r="J34" s="155">
        <f>ROUND(((SUM(BF120:BF131))*I34),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48</v>
      </c>
      <c r="F35" s="155">
        <f>ROUND((SUM(BG120:BG131)),  2)</f>
        <v>0</v>
      </c>
      <c r="G35" s="39"/>
      <c r="H35" s="39"/>
      <c r="I35" s="156">
        <v>0.21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49</v>
      </c>
      <c r="F36" s="155">
        <f>ROUND((SUM(BH120:BH131)),  2)</f>
        <v>0</v>
      </c>
      <c r="G36" s="39"/>
      <c r="H36" s="39"/>
      <c r="I36" s="156">
        <v>0.12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50</v>
      </c>
      <c r="F37" s="155">
        <f>ROUND((SUM(BI120:BI131)),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51</v>
      </c>
      <c r="E39" s="159"/>
      <c r="F39" s="159"/>
      <c r="G39" s="160" t="s">
        <v>52</v>
      </c>
      <c r="H39" s="161" t="s">
        <v>53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54</v>
      </c>
      <c r="E50" s="165"/>
      <c r="F50" s="165"/>
      <c r="G50" s="164" t="s">
        <v>55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56</v>
      </c>
      <c r="E61" s="167"/>
      <c r="F61" s="168" t="s">
        <v>57</v>
      </c>
      <c r="G61" s="166" t="s">
        <v>56</v>
      </c>
      <c r="H61" s="167"/>
      <c r="I61" s="167"/>
      <c r="J61" s="169" t="s">
        <v>57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58</v>
      </c>
      <c r="E65" s="170"/>
      <c r="F65" s="170"/>
      <c r="G65" s="164" t="s">
        <v>59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56</v>
      </c>
      <c r="E76" s="167"/>
      <c r="F76" s="168" t="s">
        <v>57</v>
      </c>
      <c r="G76" s="166" t="s">
        <v>56</v>
      </c>
      <c r="H76" s="167"/>
      <c r="I76" s="167"/>
      <c r="J76" s="169" t="s">
        <v>57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110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Rekonstrukce ČSOV Zeleneč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107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ON - Ostatní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ulice Olšová, Zeleneč</v>
      </c>
      <c r="G89" s="41"/>
      <c r="H89" s="41"/>
      <c r="I89" s="33" t="s">
        <v>22</v>
      </c>
      <c r="J89" s="80" t="str">
        <f>IF(J12="","",J12)</f>
        <v>19. 10. 2025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OBEC ZELENEČ</v>
      </c>
      <c r="G91" s="41"/>
      <c r="H91" s="41"/>
      <c r="I91" s="33" t="s">
        <v>32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40.05" customHeight="1">
      <c r="A92" s="39"/>
      <c r="B92" s="40"/>
      <c r="C92" s="33" t="s">
        <v>30</v>
      </c>
      <c r="D92" s="41"/>
      <c r="E92" s="41"/>
      <c r="F92" s="28" t="str">
        <f>IF(E18="","",E18)</f>
        <v>Vyplň údaj</v>
      </c>
      <c r="G92" s="41"/>
      <c r="H92" s="41"/>
      <c r="I92" s="33" t="s">
        <v>35</v>
      </c>
      <c r="J92" s="37" t="str">
        <f>E24</f>
        <v>ERMEX ENGINEERING, spol. s r.o.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111</v>
      </c>
      <c r="D94" s="177"/>
      <c r="E94" s="177"/>
      <c r="F94" s="177"/>
      <c r="G94" s="177"/>
      <c r="H94" s="177"/>
      <c r="I94" s="177"/>
      <c r="J94" s="178" t="s">
        <v>112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113</v>
      </c>
      <c r="D96" s="41"/>
      <c r="E96" s="41"/>
      <c r="F96" s="41"/>
      <c r="G96" s="41"/>
      <c r="H96" s="41"/>
      <c r="I96" s="41"/>
      <c r="J96" s="111">
        <f>J120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114</v>
      </c>
    </row>
    <row r="97" s="9" customFormat="1" ht="24.96" customHeight="1">
      <c r="A97" s="9"/>
      <c r="B97" s="180"/>
      <c r="C97" s="181"/>
      <c r="D97" s="182" t="s">
        <v>1035</v>
      </c>
      <c r="E97" s="183"/>
      <c r="F97" s="183"/>
      <c r="G97" s="183"/>
      <c r="H97" s="183"/>
      <c r="I97" s="183"/>
      <c r="J97" s="184">
        <f>J121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1036</v>
      </c>
      <c r="E98" s="189"/>
      <c r="F98" s="189"/>
      <c r="G98" s="189"/>
      <c r="H98" s="189"/>
      <c r="I98" s="189"/>
      <c r="J98" s="190">
        <f>J122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1037</v>
      </c>
      <c r="E99" s="189"/>
      <c r="F99" s="189"/>
      <c r="G99" s="189"/>
      <c r="H99" s="189"/>
      <c r="I99" s="189"/>
      <c r="J99" s="190">
        <f>J126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1038</v>
      </c>
      <c r="E100" s="189"/>
      <c r="F100" s="189"/>
      <c r="G100" s="189"/>
      <c r="H100" s="189"/>
      <c r="I100" s="189"/>
      <c r="J100" s="190">
        <f>J129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9"/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2" s="2" customFormat="1" ht="6.96" customHeight="1">
      <c r="A102" s="39"/>
      <c r="B102" s="67"/>
      <c r="C102" s="68"/>
      <c r="D102" s="68"/>
      <c r="E102" s="68"/>
      <c r="F102" s="68"/>
      <c r="G102" s="68"/>
      <c r="H102" s="68"/>
      <c r="I102" s="68"/>
      <c r="J102" s="68"/>
      <c r="K102" s="68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6" s="2" customFormat="1" ht="6.96" customHeight="1">
      <c r="A106" s="3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24.96" customHeight="1">
      <c r="A107" s="39"/>
      <c r="B107" s="40"/>
      <c r="C107" s="24" t="s">
        <v>127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175" t="str">
        <f>E7</f>
        <v>Rekonstrukce ČSOV Zeleneč</v>
      </c>
      <c r="F110" s="33"/>
      <c r="G110" s="33"/>
      <c r="H110" s="33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107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77" t="str">
        <f>E9</f>
        <v>ON - Ostatní náklady</v>
      </c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20</v>
      </c>
      <c r="D114" s="41"/>
      <c r="E114" s="41"/>
      <c r="F114" s="28" t="str">
        <f>F12</f>
        <v>ulice Olšová, Zeleneč</v>
      </c>
      <c r="G114" s="41"/>
      <c r="H114" s="41"/>
      <c r="I114" s="33" t="s">
        <v>22</v>
      </c>
      <c r="J114" s="80" t="str">
        <f>IF(J12="","",J12)</f>
        <v>19. 10. 2025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24</v>
      </c>
      <c r="D116" s="41"/>
      <c r="E116" s="41"/>
      <c r="F116" s="28" t="str">
        <f>E15</f>
        <v>OBEC ZELENEČ</v>
      </c>
      <c r="G116" s="41"/>
      <c r="H116" s="41"/>
      <c r="I116" s="33" t="s">
        <v>32</v>
      </c>
      <c r="J116" s="37" t="str">
        <f>E21</f>
        <v xml:space="preserve"> 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40.05" customHeight="1">
      <c r="A117" s="39"/>
      <c r="B117" s="40"/>
      <c r="C117" s="33" t="s">
        <v>30</v>
      </c>
      <c r="D117" s="41"/>
      <c r="E117" s="41"/>
      <c r="F117" s="28" t="str">
        <f>IF(E18="","",E18)</f>
        <v>Vyplň údaj</v>
      </c>
      <c r="G117" s="41"/>
      <c r="H117" s="41"/>
      <c r="I117" s="33" t="s">
        <v>35</v>
      </c>
      <c r="J117" s="37" t="str">
        <f>E24</f>
        <v>ERMEX ENGINEERING, spol. s r.o.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0.32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11" customFormat="1" ht="29.28" customHeight="1">
      <c r="A119" s="192"/>
      <c r="B119" s="193"/>
      <c r="C119" s="194" t="s">
        <v>128</v>
      </c>
      <c r="D119" s="195" t="s">
        <v>66</v>
      </c>
      <c r="E119" s="195" t="s">
        <v>62</v>
      </c>
      <c r="F119" s="195" t="s">
        <v>63</v>
      </c>
      <c r="G119" s="195" t="s">
        <v>129</v>
      </c>
      <c r="H119" s="195" t="s">
        <v>130</v>
      </c>
      <c r="I119" s="195" t="s">
        <v>131</v>
      </c>
      <c r="J119" s="196" t="s">
        <v>112</v>
      </c>
      <c r="K119" s="197" t="s">
        <v>132</v>
      </c>
      <c r="L119" s="198"/>
      <c r="M119" s="101" t="s">
        <v>1</v>
      </c>
      <c r="N119" s="102" t="s">
        <v>45</v>
      </c>
      <c r="O119" s="102" t="s">
        <v>133</v>
      </c>
      <c r="P119" s="102" t="s">
        <v>134</v>
      </c>
      <c r="Q119" s="102" t="s">
        <v>135</v>
      </c>
      <c r="R119" s="102" t="s">
        <v>136</v>
      </c>
      <c r="S119" s="102" t="s">
        <v>137</v>
      </c>
      <c r="T119" s="103" t="s">
        <v>138</v>
      </c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</row>
    <row r="120" s="2" customFormat="1" ht="22.8" customHeight="1">
      <c r="A120" s="39"/>
      <c r="B120" s="40"/>
      <c r="C120" s="108" t="s">
        <v>139</v>
      </c>
      <c r="D120" s="41"/>
      <c r="E120" s="41"/>
      <c r="F120" s="41"/>
      <c r="G120" s="41"/>
      <c r="H120" s="41"/>
      <c r="I120" s="41"/>
      <c r="J120" s="199">
        <f>BK120</f>
        <v>0</v>
      </c>
      <c r="K120" s="41"/>
      <c r="L120" s="45"/>
      <c r="M120" s="104"/>
      <c r="N120" s="200"/>
      <c r="O120" s="105"/>
      <c r="P120" s="201">
        <f>P121</f>
        <v>0</v>
      </c>
      <c r="Q120" s="105"/>
      <c r="R120" s="201">
        <f>R121</f>
        <v>0</v>
      </c>
      <c r="S120" s="105"/>
      <c r="T120" s="202">
        <f>T121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80</v>
      </c>
      <c r="AU120" s="18" t="s">
        <v>114</v>
      </c>
      <c r="BK120" s="203">
        <f>BK121</f>
        <v>0</v>
      </c>
    </row>
    <row r="121" s="12" customFormat="1" ht="25.92" customHeight="1">
      <c r="A121" s="12"/>
      <c r="B121" s="204"/>
      <c r="C121" s="205"/>
      <c r="D121" s="206" t="s">
        <v>80</v>
      </c>
      <c r="E121" s="207" t="s">
        <v>1039</v>
      </c>
      <c r="F121" s="207" t="s">
        <v>104</v>
      </c>
      <c r="G121" s="205"/>
      <c r="H121" s="205"/>
      <c r="I121" s="208"/>
      <c r="J121" s="209">
        <f>BK121</f>
        <v>0</v>
      </c>
      <c r="K121" s="205"/>
      <c r="L121" s="210"/>
      <c r="M121" s="211"/>
      <c r="N121" s="212"/>
      <c r="O121" s="212"/>
      <c r="P121" s="213">
        <f>P122+P126+P129</f>
        <v>0</v>
      </c>
      <c r="Q121" s="212"/>
      <c r="R121" s="213">
        <f>R122+R126+R129</f>
        <v>0</v>
      </c>
      <c r="S121" s="212"/>
      <c r="T121" s="214">
        <f>T122+T126+T129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5" t="s">
        <v>184</v>
      </c>
      <c r="AT121" s="216" t="s">
        <v>80</v>
      </c>
      <c r="AU121" s="216" t="s">
        <v>81</v>
      </c>
      <c r="AY121" s="215" t="s">
        <v>141</v>
      </c>
      <c r="BK121" s="217">
        <f>BK122+BK126+BK129</f>
        <v>0</v>
      </c>
    </row>
    <row r="122" s="12" customFormat="1" ht="22.8" customHeight="1">
      <c r="A122" s="12"/>
      <c r="B122" s="204"/>
      <c r="C122" s="205"/>
      <c r="D122" s="206" t="s">
        <v>80</v>
      </c>
      <c r="E122" s="218" t="s">
        <v>1040</v>
      </c>
      <c r="F122" s="218" t="s">
        <v>1041</v>
      </c>
      <c r="G122" s="205"/>
      <c r="H122" s="205"/>
      <c r="I122" s="208"/>
      <c r="J122" s="219">
        <f>BK122</f>
        <v>0</v>
      </c>
      <c r="K122" s="205"/>
      <c r="L122" s="210"/>
      <c r="M122" s="211"/>
      <c r="N122" s="212"/>
      <c r="O122" s="212"/>
      <c r="P122" s="213">
        <f>SUM(P123:P125)</f>
        <v>0</v>
      </c>
      <c r="Q122" s="212"/>
      <c r="R122" s="213">
        <f>SUM(R123:R125)</f>
        <v>0</v>
      </c>
      <c r="S122" s="212"/>
      <c r="T122" s="214">
        <f>SUM(T123:T125)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5" t="s">
        <v>184</v>
      </c>
      <c r="AT122" s="216" t="s">
        <v>80</v>
      </c>
      <c r="AU122" s="216" t="s">
        <v>89</v>
      </c>
      <c r="AY122" s="215" t="s">
        <v>141</v>
      </c>
      <c r="BK122" s="217">
        <f>SUM(BK123:BK125)</f>
        <v>0</v>
      </c>
    </row>
    <row r="123" s="2" customFormat="1" ht="16.5" customHeight="1">
      <c r="A123" s="39"/>
      <c r="B123" s="40"/>
      <c r="C123" s="220" t="s">
        <v>89</v>
      </c>
      <c r="D123" s="220" t="s">
        <v>144</v>
      </c>
      <c r="E123" s="221" t="s">
        <v>1042</v>
      </c>
      <c r="F123" s="222" t="s">
        <v>1043</v>
      </c>
      <c r="G123" s="223" t="s">
        <v>152</v>
      </c>
      <c r="H123" s="224">
        <v>1</v>
      </c>
      <c r="I123" s="225"/>
      <c r="J123" s="226">
        <f>ROUND(I123*H123,2)</f>
        <v>0</v>
      </c>
      <c r="K123" s="227"/>
      <c r="L123" s="45"/>
      <c r="M123" s="228" t="s">
        <v>1</v>
      </c>
      <c r="N123" s="229" t="s">
        <v>46</v>
      </c>
      <c r="O123" s="92"/>
      <c r="P123" s="230">
        <f>O123*H123</f>
        <v>0</v>
      </c>
      <c r="Q123" s="230">
        <v>0</v>
      </c>
      <c r="R123" s="230">
        <f>Q123*H123</f>
        <v>0</v>
      </c>
      <c r="S123" s="230">
        <v>0</v>
      </c>
      <c r="T123" s="231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2" t="s">
        <v>1024</v>
      </c>
      <c r="AT123" s="232" t="s">
        <v>144</v>
      </c>
      <c r="AU123" s="232" t="s">
        <v>91</v>
      </c>
      <c r="AY123" s="18" t="s">
        <v>141</v>
      </c>
      <c r="BE123" s="233">
        <f>IF(N123="základní",J123,0)</f>
        <v>0</v>
      </c>
      <c r="BF123" s="233">
        <f>IF(N123="snížená",J123,0)</f>
        <v>0</v>
      </c>
      <c r="BG123" s="233">
        <f>IF(N123="zákl. přenesená",J123,0)</f>
        <v>0</v>
      </c>
      <c r="BH123" s="233">
        <f>IF(N123="sníž. přenesená",J123,0)</f>
        <v>0</v>
      </c>
      <c r="BI123" s="233">
        <f>IF(N123="nulová",J123,0)</f>
        <v>0</v>
      </c>
      <c r="BJ123" s="18" t="s">
        <v>89</v>
      </c>
      <c r="BK123" s="233">
        <f>ROUND(I123*H123,2)</f>
        <v>0</v>
      </c>
      <c r="BL123" s="18" t="s">
        <v>1024</v>
      </c>
      <c r="BM123" s="232" t="s">
        <v>1044</v>
      </c>
    </row>
    <row r="124" s="2" customFormat="1" ht="24.15" customHeight="1">
      <c r="A124" s="39"/>
      <c r="B124" s="40"/>
      <c r="C124" s="220" t="s">
        <v>91</v>
      </c>
      <c r="D124" s="220" t="s">
        <v>144</v>
      </c>
      <c r="E124" s="221" t="s">
        <v>1045</v>
      </c>
      <c r="F124" s="222" t="s">
        <v>1046</v>
      </c>
      <c r="G124" s="223" t="s">
        <v>152</v>
      </c>
      <c r="H124" s="224">
        <v>1</v>
      </c>
      <c r="I124" s="225"/>
      <c r="J124" s="226">
        <f>ROUND(I124*H124,2)</f>
        <v>0</v>
      </c>
      <c r="K124" s="227"/>
      <c r="L124" s="45"/>
      <c r="M124" s="228" t="s">
        <v>1</v>
      </c>
      <c r="N124" s="229" t="s">
        <v>46</v>
      </c>
      <c r="O124" s="92"/>
      <c r="P124" s="230">
        <f>O124*H124</f>
        <v>0</v>
      </c>
      <c r="Q124" s="230">
        <v>0</v>
      </c>
      <c r="R124" s="230">
        <f>Q124*H124</f>
        <v>0</v>
      </c>
      <c r="S124" s="230">
        <v>0</v>
      </c>
      <c r="T124" s="231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2" t="s">
        <v>1024</v>
      </c>
      <c r="AT124" s="232" t="s">
        <v>144</v>
      </c>
      <c r="AU124" s="232" t="s">
        <v>91</v>
      </c>
      <c r="AY124" s="18" t="s">
        <v>141</v>
      </c>
      <c r="BE124" s="233">
        <f>IF(N124="základní",J124,0)</f>
        <v>0</v>
      </c>
      <c r="BF124" s="233">
        <f>IF(N124="snížená",J124,0)</f>
        <v>0</v>
      </c>
      <c r="BG124" s="233">
        <f>IF(N124="zákl. přenesená",J124,0)</f>
        <v>0</v>
      </c>
      <c r="BH124" s="233">
        <f>IF(N124="sníž. přenesená",J124,0)</f>
        <v>0</v>
      </c>
      <c r="BI124" s="233">
        <f>IF(N124="nulová",J124,0)</f>
        <v>0</v>
      </c>
      <c r="BJ124" s="18" t="s">
        <v>89</v>
      </c>
      <c r="BK124" s="233">
        <f>ROUND(I124*H124,2)</f>
        <v>0</v>
      </c>
      <c r="BL124" s="18" t="s">
        <v>1024</v>
      </c>
      <c r="BM124" s="232" t="s">
        <v>1047</v>
      </c>
    </row>
    <row r="125" s="2" customFormat="1" ht="24.15" customHeight="1">
      <c r="A125" s="39"/>
      <c r="B125" s="40"/>
      <c r="C125" s="220" t="s">
        <v>171</v>
      </c>
      <c r="D125" s="220" t="s">
        <v>144</v>
      </c>
      <c r="E125" s="221" t="s">
        <v>1048</v>
      </c>
      <c r="F125" s="222" t="s">
        <v>1049</v>
      </c>
      <c r="G125" s="223" t="s">
        <v>152</v>
      </c>
      <c r="H125" s="224">
        <v>1</v>
      </c>
      <c r="I125" s="225"/>
      <c r="J125" s="226">
        <f>ROUND(I125*H125,2)</f>
        <v>0</v>
      </c>
      <c r="K125" s="227"/>
      <c r="L125" s="45"/>
      <c r="M125" s="228" t="s">
        <v>1</v>
      </c>
      <c r="N125" s="229" t="s">
        <v>46</v>
      </c>
      <c r="O125" s="92"/>
      <c r="P125" s="230">
        <f>O125*H125</f>
        <v>0</v>
      </c>
      <c r="Q125" s="230">
        <v>0</v>
      </c>
      <c r="R125" s="230">
        <f>Q125*H125</f>
        <v>0</v>
      </c>
      <c r="S125" s="230">
        <v>0</v>
      </c>
      <c r="T125" s="231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2" t="s">
        <v>1024</v>
      </c>
      <c r="AT125" s="232" t="s">
        <v>144</v>
      </c>
      <c r="AU125" s="232" t="s">
        <v>91</v>
      </c>
      <c r="AY125" s="18" t="s">
        <v>141</v>
      </c>
      <c r="BE125" s="233">
        <f>IF(N125="základní",J125,0)</f>
        <v>0</v>
      </c>
      <c r="BF125" s="233">
        <f>IF(N125="snížená",J125,0)</f>
        <v>0</v>
      </c>
      <c r="BG125" s="233">
        <f>IF(N125="zákl. přenesená",J125,0)</f>
        <v>0</v>
      </c>
      <c r="BH125" s="233">
        <f>IF(N125="sníž. přenesená",J125,0)</f>
        <v>0</v>
      </c>
      <c r="BI125" s="233">
        <f>IF(N125="nulová",J125,0)</f>
        <v>0</v>
      </c>
      <c r="BJ125" s="18" t="s">
        <v>89</v>
      </c>
      <c r="BK125" s="233">
        <f>ROUND(I125*H125,2)</f>
        <v>0</v>
      </c>
      <c r="BL125" s="18" t="s">
        <v>1024</v>
      </c>
      <c r="BM125" s="232" t="s">
        <v>1050</v>
      </c>
    </row>
    <row r="126" s="12" customFormat="1" ht="22.8" customHeight="1">
      <c r="A126" s="12"/>
      <c r="B126" s="204"/>
      <c r="C126" s="205"/>
      <c r="D126" s="206" t="s">
        <v>80</v>
      </c>
      <c r="E126" s="218" t="s">
        <v>1051</v>
      </c>
      <c r="F126" s="218" t="s">
        <v>1052</v>
      </c>
      <c r="G126" s="205"/>
      <c r="H126" s="205"/>
      <c r="I126" s="208"/>
      <c r="J126" s="219">
        <f>BK126</f>
        <v>0</v>
      </c>
      <c r="K126" s="205"/>
      <c r="L126" s="210"/>
      <c r="M126" s="211"/>
      <c r="N126" s="212"/>
      <c r="O126" s="212"/>
      <c r="P126" s="213">
        <f>SUM(P127:P128)</f>
        <v>0</v>
      </c>
      <c r="Q126" s="212"/>
      <c r="R126" s="213">
        <f>SUM(R127:R128)</f>
        <v>0</v>
      </c>
      <c r="S126" s="212"/>
      <c r="T126" s="214">
        <f>SUM(T127:T128)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5" t="s">
        <v>184</v>
      </c>
      <c r="AT126" s="216" t="s">
        <v>80</v>
      </c>
      <c r="AU126" s="216" t="s">
        <v>89</v>
      </c>
      <c r="AY126" s="215" t="s">
        <v>141</v>
      </c>
      <c r="BK126" s="217">
        <f>SUM(BK127:BK128)</f>
        <v>0</v>
      </c>
    </row>
    <row r="127" s="2" customFormat="1" ht="16.5" customHeight="1">
      <c r="A127" s="39"/>
      <c r="B127" s="40"/>
      <c r="C127" s="220" t="s">
        <v>148</v>
      </c>
      <c r="D127" s="220" t="s">
        <v>144</v>
      </c>
      <c r="E127" s="221" t="s">
        <v>1053</v>
      </c>
      <c r="F127" s="222" t="s">
        <v>1054</v>
      </c>
      <c r="G127" s="223" t="s">
        <v>152</v>
      </c>
      <c r="H127" s="224">
        <v>1</v>
      </c>
      <c r="I127" s="225"/>
      <c r="J127" s="226">
        <f>ROUND(I127*H127,2)</f>
        <v>0</v>
      </c>
      <c r="K127" s="227"/>
      <c r="L127" s="45"/>
      <c r="M127" s="228" t="s">
        <v>1</v>
      </c>
      <c r="N127" s="229" t="s">
        <v>46</v>
      </c>
      <c r="O127" s="92"/>
      <c r="P127" s="230">
        <f>O127*H127</f>
        <v>0</v>
      </c>
      <c r="Q127" s="230">
        <v>0</v>
      </c>
      <c r="R127" s="230">
        <f>Q127*H127</f>
        <v>0</v>
      </c>
      <c r="S127" s="230">
        <v>0</v>
      </c>
      <c r="T127" s="231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2" t="s">
        <v>1024</v>
      </c>
      <c r="AT127" s="232" t="s">
        <v>144</v>
      </c>
      <c r="AU127" s="232" t="s">
        <v>91</v>
      </c>
      <c r="AY127" s="18" t="s">
        <v>141</v>
      </c>
      <c r="BE127" s="233">
        <f>IF(N127="základní",J127,0)</f>
        <v>0</v>
      </c>
      <c r="BF127" s="233">
        <f>IF(N127="snížená",J127,0)</f>
        <v>0</v>
      </c>
      <c r="BG127" s="233">
        <f>IF(N127="zákl. přenesená",J127,0)</f>
        <v>0</v>
      </c>
      <c r="BH127" s="233">
        <f>IF(N127="sníž. přenesená",J127,0)</f>
        <v>0</v>
      </c>
      <c r="BI127" s="233">
        <f>IF(N127="nulová",J127,0)</f>
        <v>0</v>
      </c>
      <c r="BJ127" s="18" t="s">
        <v>89</v>
      </c>
      <c r="BK127" s="233">
        <f>ROUND(I127*H127,2)</f>
        <v>0</v>
      </c>
      <c r="BL127" s="18" t="s">
        <v>1024</v>
      </c>
      <c r="BM127" s="232" t="s">
        <v>1055</v>
      </c>
    </row>
    <row r="128" s="2" customFormat="1" ht="16.5" customHeight="1">
      <c r="A128" s="39"/>
      <c r="B128" s="40"/>
      <c r="C128" s="220" t="s">
        <v>184</v>
      </c>
      <c r="D128" s="220" t="s">
        <v>144</v>
      </c>
      <c r="E128" s="221" t="s">
        <v>1056</v>
      </c>
      <c r="F128" s="222" t="s">
        <v>1057</v>
      </c>
      <c r="G128" s="223" t="s">
        <v>152</v>
      </c>
      <c r="H128" s="224">
        <v>1</v>
      </c>
      <c r="I128" s="225"/>
      <c r="J128" s="226">
        <f>ROUND(I128*H128,2)</f>
        <v>0</v>
      </c>
      <c r="K128" s="227"/>
      <c r="L128" s="45"/>
      <c r="M128" s="228" t="s">
        <v>1</v>
      </c>
      <c r="N128" s="229" t="s">
        <v>46</v>
      </c>
      <c r="O128" s="92"/>
      <c r="P128" s="230">
        <f>O128*H128</f>
        <v>0</v>
      </c>
      <c r="Q128" s="230">
        <v>0</v>
      </c>
      <c r="R128" s="230">
        <f>Q128*H128</f>
        <v>0</v>
      </c>
      <c r="S128" s="230">
        <v>0</v>
      </c>
      <c r="T128" s="231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2" t="s">
        <v>1024</v>
      </c>
      <c r="AT128" s="232" t="s">
        <v>144</v>
      </c>
      <c r="AU128" s="232" t="s">
        <v>91</v>
      </c>
      <c r="AY128" s="18" t="s">
        <v>141</v>
      </c>
      <c r="BE128" s="233">
        <f>IF(N128="základní",J128,0)</f>
        <v>0</v>
      </c>
      <c r="BF128" s="233">
        <f>IF(N128="snížená",J128,0)</f>
        <v>0</v>
      </c>
      <c r="BG128" s="233">
        <f>IF(N128="zákl. přenesená",J128,0)</f>
        <v>0</v>
      </c>
      <c r="BH128" s="233">
        <f>IF(N128="sníž. přenesená",J128,0)</f>
        <v>0</v>
      </c>
      <c r="BI128" s="233">
        <f>IF(N128="nulová",J128,0)</f>
        <v>0</v>
      </c>
      <c r="BJ128" s="18" t="s">
        <v>89</v>
      </c>
      <c r="BK128" s="233">
        <f>ROUND(I128*H128,2)</f>
        <v>0</v>
      </c>
      <c r="BL128" s="18" t="s">
        <v>1024</v>
      </c>
      <c r="BM128" s="232" t="s">
        <v>1058</v>
      </c>
    </row>
    <row r="129" s="12" customFormat="1" ht="22.8" customHeight="1">
      <c r="A129" s="12"/>
      <c r="B129" s="204"/>
      <c r="C129" s="205"/>
      <c r="D129" s="206" t="s">
        <v>80</v>
      </c>
      <c r="E129" s="218" t="s">
        <v>1059</v>
      </c>
      <c r="F129" s="218" t="s">
        <v>104</v>
      </c>
      <c r="G129" s="205"/>
      <c r="H129" s="205"/>
      <c r="I129" s="208"/>
      <c r="J129" s="219">
        <f>BK129</f>
        <v>0</v>
      </c>
      <c r="K129" s="205"/>
      <c r="L129" s="210"/>
      <c r="M129" s="211"/>
      <c r="N129" s="212"/>
      <c r="O129" s="212"/>
      <c r="P129" s="213">
        <f>SUM(P130:P131)</f>
        <v>0</v>
      </c>
      <c r="Q129" s="212"/>
      <c r="R129" s="213">
        <f>SUM(R130:R131)</f>
        <v>0</v>
      </c>
      <c r="S129" s="212"/>
      <c r="T129" s="214">
        <f>SUM(T130:T131)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5" t="s">
        <v>184</v>
      </c>
      <c r="AT129" s="216" t="s">
        <v>80</v>
      </c>
      <c r="AU129" s="216" t="s">
        <v>89</v>
      </c>
      <c r="AY129" s="215" t="s">
        <v>141</v>
      </c>
      <c r="BK129" s="217">
        <f>SUM(BK130:BK131)</f>
        <v>0</v>
      </c>
    </row>
    <row r="130" s="2" customFormat="1" ht="16.5" customHeight="1">
      <c r="A130" s="39"/>
      <c r="B130" s="40"/>
      <c r="C130" s="220" t="s">
        <v>190</v>
      </c>
      <c r="D130" s="220" t="s">
        <v>144</v>
      </c>
      <c r="E130" s="221" t="s">
        <v>1060</v>
      </c>
      <c r="F130" s="222" t="s">
        <v>1061</v>
      </c>
      <c r="G130" s="223" t="s">
        <v>152</v>
      </c>
      <c r="H130" s="224">
        <v>1</v>
      </c>
      <c r="I130" s="225"/>
      <c r="J130" s="226">
        <f>ROUND(I130*H130,2)</f>
        <v>0</v>
      </c>
      <c r="K130" s="227"/>
      <c r="L130" s="45"/>
      <c r="M130" s="228" t="s">
        <v>1</v>
      </c>
      <c r="N130" s="229" t="s">
        <v>46</v>
      </c>
      <c r="O130" s="92"/>
      <c r="P130" s="230">
        <f>O130*H130</f>
        <v>0</v>
      </c>
      <c r="Q130" s="230">
        <v>0</v>
      </c>
      <c r="R130" s="230">
        <f>Q130*H130</f>
        <v>0</v>
      </c>
      <c r="S130" s="230">
        <v>0</v>
      </c>
      <c r="T130" s="231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32" t="s">
        <v>1024</v>
      </c>
      <c r="AT130" s="232" t="s">
        <v>144</v>
      </c>
      <c r="AU130" s="232" t="s">
        <v>91</v>
      </c>
      <c r="AY130" s="18" t="s">
        <v>141</v>
      </c>
      <c r="BE130" s="233">
        <f>IF(N130="základní",J130,0)</f>
        <v>0</v>
      </c>
      <c r="BF130" s="233">
        <f>IF(N130="snížená",J130,0)</f>
        <v>0</v>
      </c>
      <c r="BG130" s="233">
        <f>IF(N130="zákl. přenesená",J130,0)</f>
        <v>0</v>
      </c>
      <c r="BH130" s="233">
        <f>IF(N130="sníž. přenesená",J130,0)</f>
        <v>0</v>
      </c>
      <c r="BI130" s="233">
        <f>IF(N130="nulová",J130,0)</f>
        <v>0</v>
      </c>
      <c r="BJ130" s="18" t="s">
        <v>89</v>
      </c>
      <c r="BK130" s="233">
        <f>ROUND(I130*H130,2)</f>
        <v>0</v>
      </c>
      <c r="BL130" s="18" t="s">
        <v>1024</v>
      </c>
      <c r="BM130" s="232" t="s">
        <v>1062</v>
      </c>
    </row>
    <row r="131" s="2" customFormat="1" ht="16.5" customHeight="1">
      <c r="A131" s="39"/>
      <c r="B131" s="40"/>
      <c r="C131" s="220" t="s">
        <v>197</v>
      </c>
      <c r="D131" s="220" t="s">
        <v>144</v>
      </c>
      <c r="E131" s="221" t="s">
        <v>1063</v>
      </c>
      <c r="F131" s="222" t="s">
        <v>1064</v>
      </c>
      <c r="G131" s="223" t="s">
        <v>152</v>
      </c>
      <c r="H131" s="224">
        <v>1</v>
      </c>
      <c r="I131" s="225"/>
      <c r="J131" s="226">
        <f>ROUND(I131*H131,2)</f>
        <v>0</v>
      </c>
      <c r="K131" s="227"/>
      <c r="L131" s="45"/>
      <c r="M131" s="289" t="s">
        <v>1</v>
      </c>
      <c r="N131" s="290" t="s">
        <v>46</v>
      </c>
      <c r="O131" s="291"/>
      <c r="P131" s="292">
        <f>O131*H131</f>
        <v>0</v>
      </c>
      <c r="Q131" s="292">
        <v>0</v>
      </c>
      <c r="R131" s="292">
        <f>Q131*H131</f>
        <v>0</v>
      </c>
      <c r="S131" s="292">
        <v>0</v>
      </c>
      <c r="T131" s="293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2" t="s">
        <v>1024</v>
      </c>
      <c r="AT131" s="232" t="s">
        <v>144</v>
      </c>
      <c r="AU131" s="232" t="s">
        <v>91</v>
      </c>
      <c r="AY131" s="18" t="s">
        <v>141</v>
      </c>
      <c r="BE131" s="233">
        <f>IF(N131="základní",J131,0)</f>
        <v>0</v>
      </c>
      <c r="BF131" s="233">
        <f>IF(N131="snížená",J131,0)</f>
        <v>0</v>
      </c>
      <c r="BG131" s="233">
        <f>IF(N131="zákl. přenesená",J131,0)</f>
        <v>0</v>
      </c>
      <c r="BH131" s="233">
        <f>IF(N131="sníž. přenesená",J131,0)</f>
        <v>0</v>
      </c>
      <c r="BI131" s="233">
        <f>IF(N131="nulová",J131,0)</f>
        <v>0</v>
      </c>
      <c r="BJ131" s="18" t="s">
        <v>89</v>
      </c>
      <c r="BK131" s="233">
        <f>ROUND(I131*H131,2)</f>
        <v>0</v>
      </c>
      <c r="BL131" s="18" t="s">
        <v>1024</v>
      </c>
      <c r="BM131" s="232" t="s">
        <v>1065</v>
      </c>
    </row>
    <row r="132" s="2" customFormat="1" ht="6.96" customHeight="1">
      <c r="A132" s="39"/>
      <c r="B132" s="67"/>
      <c r="C132" s="68"/>
      <c r="D132" s="68"/>
      <c r="E132" s="68"/>
      <c r="F132" s="68"/>
      <c r="G132" s="68"/>
      <c r="H132" s="68"/>
      <c r="I132" s="68"/>
      <c r="J132" s="68"/>
      <c r="K132" s="68"/>
      <c r="L132" s="45"/>
      <c r="M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</row>
  </sheetData>
  <sheetProtection sheet="1" autoFilter="0" formatColumns="0" formatRows="0" objects="1" scenarios="1" spinCount="100000" saltValue="gIjDLnSUndlDNhCfnxHYrxsgSExcd6L/maWsUomvBegzA+Fu3SNktGvcZYvdJxxgXanZ4gLIR1UamyZ4rug+lg==" hashValue="mnDW8tErxhydvrP/GweOPj8prRAfkyQ97AJmKgQw826Q7hohbUHgKfbG8gpxanQ8ZjQnOugbK2+ECz5dfrRlTg==" algorithmName="SHA-512" password="CF7A"/>
  <autoFilter ref="C119:K131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6" ma:contentTypeDescription="Vytvoří nový dokument" ma:contentTypeScope="" ma:versionID="100d8139c48d1b45df23edf92c9a6fb5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596c6538538ab5320ccf71eb44d71919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6A5719-5391-4AB3-A9C3-2A404756FE99}"/>
</file>

<file path=customXml/itemProps2.xml><?xml version="1.0" encoding="utf-8"?>
<ds:datastoreItem xmlns:ds="http://schemas.openxmlformats.org/officeDocument/2006/customXml" ds:itemID="{152BD782-7907-4000-BDA7-CFAC23DF23BD}"/>
</file>

<file path=customXml/itemProps3.xml><?xml version="1.0" encoding="utf-8"?>
<ds:datastoreItem xmlns:ds="http://schemas.openxmlformats.org/officeDocument/2006/customXml" ds:itemID="{8B21C0B6-A09A-489E-8524-1CF9F9DF17F5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ERMEX\002</dc:creator>
  <cp:lastModifiedBy>ERMEX\002</cp:lastModifiedBy>
  <dcterms:created xsi:type="dcterms:W3CDTF">2025-10-25T10:30:37Z</dcterms:created>
  <dcterms:modified xsi:type="dcterms:W3CDTF">2025-10-25T10:30:45Z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</Properties>
</file>