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NB\Documents\2025\25073 Zeleneč\"/>
    </mc:Choice>
  </mc:AlternateContent>
  <bookViews>
    <workbookView xWindow="0" yWindow="0" windowWidth="0" windowHeight="0"/>
  </bookViews>
  <sheets>
    <sheet name="Rekapitulace stavby" sheetId="1" r:id="rId1"/>
    <sheet name="SO 001 - Všeobecné položky " sheetId="2" r:id="rId2"/>
    <sheet name="SO 101 - Zpevněné plochy" sheetId="3" r:id="rId3"/>
    <sheet name="SO 101 - Zpevněné plochy ..." sheetId="4" r:id="rId4"/>
    <sheet name="SO 401 - Veřejné osvětlení" sheetId="5" r:id="rId5"/>
    <sheet name="SO 701 - Oplocení" sheetId="6" r:id="rId6"/>
    <sheet name="1 - Oplocení Hodáčkovi" sheetId="7" r:id="rId7"/>
    <sheet name="SO 801 - Sadové a terénní..." sheetId="8" r:id="rId8"/>
    <sheet name="Seznam figur" sheetId="9" r:id="rId9"/>
  </sheets>
  <definedNames>
    <definedName name="_xlnm.Print_Area" localSheetId="0">'Rekapitulace stavby'!$D$4:$AO$76,'Rekapitulace stavby'!$C$82:$AQ$104</definedName>
    <definedName name="_xlnm.Print_Titles" localSheetId="0">'Rekapitulace stavby'!$92:$92</definedName>
    <definedName name="_xlnm._FilterDatabase" localSheetId="1" hidden="1">'SO 001 - Všeobecné položky '!$C$119:$K$150</definedName>
    <definedName name="_xlnm.Print_Area" localSheetId="1">'SO 001 - Všeobecné položky '!$C$4:$J$76,'SO 001 - Všeobecné položky '!$C$82:$J$101,'SO 001 - Všeobecné položky '!$C$107:$K$150</definedName>
    <definedName name="_xlnm.Print_Titles" localSheetId="1">'SO 001 - Všeobecné položky '!$119:$119</definedName>
    <definedName name="_xlnm._FilterDatabase" localSheetId="2" hidden="1">'SO 101 - Zpevněné plochy'!$C$126:$K$598</definedName>
    <definedName name="_xlnm.Print_Area" localSheetId="2">'SO 101 - Zpevněné plochy'!$C$4:$J$76,'SO 101 - Zpevněné plochy'!$C$82:$J$108,'SO 101 - Zpevněné plochy'!$C$114:$K$598</definedName>
    <definedName name="_xlnm.Print_Titles" localSheetId="2">'SO 101 - Zpevněné plochy'!$126:$126</definedName>
    <definedName name="_xlnm._FilterDatabase" localSheetId="3" hidden="1">'SO 101 - Zpevněné plochy ...'!$C$122:$K$140</definedName>
    <definedName name="_xlnm.Print_Area" localSheetId="3">'SO 101 - Zpevněné plochy ...'!$C$4:$J$76,'SO 101 - Zpevněné plochy ...'!$C$82:$J$102,'SO 101 - Zpevněné plochy ...'!$C$108:$K$140</definedName>
    <definedName name="_xlnm.Print_Titles" localSheetId="3">'SO 101 - Zpevněné plochy ...'!$122:$122</definedName>
    <definedName name="_xlnm._FilterDatabase" localSheetId="4" hidden="1">'SO 401 - Veřejné osvětlení'!$C$129:$K$284</definedName>
    <definedName name="_xlnm.Print_Area" localSheetId="4">'SO 401 - Veřejné osvětlení'!$C$4:$J$76,'SO 401 - Veřejné osvětlení'!$C$82:$J$111,'SO 401 - Veřejné osvětlení'!$C$117:$K$284</definedName>
    <definedName name="_xlnm.Print_Titles" localSheetId="4">'SO 401 - Veřejné osvětlení'!$129:$129</definedName>
    <definedName name="_xlnm._FilterDatabase" localSheetId="5" hidden="1">'SO 701 - Oplocení'!$C$119:$K$183</definedName>
    <definedName name="_xlnm.Print_Area" localSheetId="5">'SO 701 - Oplocení'!$C$4:$J$76,'SO 701 - Oplocení'!$C$82:$J$101,'SO 701 - Oplocení'!$C$107:$K$183</definedName>
    <definedName name="_xlnm.Print_Titles" localSheetId="5">'SO 701 - Oplocení'!$119:$119</definedName>
    <definedName name="_xlnm._FilterDatabase" localSheetId="6" hidden="1">'1 - Oplocení Hodáčkovi'!$C$121:$K$149</definedName>
    <definedName name="_xlnm.Print_Area" localSheetId="6">'1 - Oplocení Hodáčkovi'!$C$4:$J$76,'1 - Oplocení Hodáčkovi'!$C$82:$J$101,'1 - Oplocení Hodáčkovi'!$C$107:$K$149</definedName>
    <definedName name="_xlnm.Print_Titles" localSheetId="6">'1 - Oplocení Hodáčkovi'!$121:$121</definedName>
    <definedName name="_xlnm._FilterDatabase" localSheetId="7" hidden="1">'SO 801 - Sadové a terénní...'!$C$117:$K$157</definedName>
    <definedName name="_xlnm.Print_Area" localSheetId="7">'SO 801 - Sadové a terénní...'!$C$4:$J$76,'SO 801 - Sadové a terénní...'!$C$82:$J$99,'SO 801 - Sadové a terénní...'!$C$105:$K$157</definedName>
    <definedName name="_xlnm.Print_Titles" localSheetId="7">'SO 801 - Sadové a terénní...'!$117:$117</definedName>
    <definedName name="_xlnm.Print_Area" localSheetId="8">'Seznam figur'!$C$4:$G$100</definedName>
    <definedName name="_xlnm.Print_Titles" localSheetId="8">'Seznam figur'!$9:$9</definedName>
  </definedNames>
  <calcPr/>
</workbook>
</file>

<file path=xl/calcChain.xml><?xml version="1.0" encoding="utf-8"?>
<calcChain xmlns="http://schemas.openxmlformats.org/spreadsheetml/2006/main">
  <c i="9" l="1" r="D7"/>
  <c i="8" r="T120"/>
  <c r="T119"/>
  <c r="T118"/>
  <c r="R120"/>
  <c r="R119"/>
  <c r="R118"/>
  <c r="P120"/>
  <c r="P119"/>
  <c r="P118"/>
  <c i="1" r="AU103"/>
  <c i="8" r="J37"/>
  <c r="J36"/>
  <c i="1" r="AY103"/>
  <c i="8" r="J35"/>
  <c i="1" r="AX103"/>
  <c i="8"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J115"/>
  <c r="J114"/>
  <c r="F114"/>
  <c r="F112"/>
  <c r="E110"/>
  <c r="J92"/>
  <c r="J91"/>
  <c r="F91"/>
  <c r="F89"/>
  <c r="E87"/>
  <c r="J18"/>
  <c r="E18"/>
  <c r="F115"/>
  <c r="J17"/>
  <c r="J12"/>
  <c r="J112"/>
  <c r="E7"/>
  <c r="E108"/>
  <c i="7" r="J39"/>
  <c r="J38"/>
  <c i="1" r="AY102"/>
  <c i="7" r="J37"/>
  <c i="1" r="AX102"/>
  <c i="7" r="BI148"/>
  <c r="BH148"/>
  <c r="BG148"/>
  <c r="BF148"/>
  <c r="T148"/>
  <c r="R148"/>
  <c r="P148"/>
  <c r="BI145"/>
  <c r="BH145"/>
  <c r="BG145"/>
  <c r="BF145"/>
  <c r="T145"/>
  <c r="R145"/>
  <c r="P145"/>
  <c r="BI144"/>
  <c r="BH144"/>
  <c r="BG144"/>
  <c r="BF144"/>
  <c r="T144"/>
  <c r="R144"/>
  <c r="P144"/>
  <c r="BI141"/>
  <c r="BH141"/>
  <c r="BG141"/>
  <c r="BF141"/>
  <c r="T141"/>
  <c r="R141"/>
  <c r="P141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J119"/>
  <c r="J118"/>
  <c r="F118"/>
  <c r="F116"/>
  <c r="E114"/>
  <c r="J94"/>
  <c r="J93"/>
  <c r="F93"/>
  <c r="F91"/>
  <c r="E89"/>
  <c r="J20"/>
  <c r="E20"/>
  <c r="F119"/>
  <c r="J19"/>
  <c r="J14"/>
  <c r="J116"/>
  <c r="E7"/>
  <c r="E110"/>
  <c i="6" r="J37"/>
  <c r="J36"/>
  <c i="1" r="AY101"/>
  <c i="6" r="J35"/>
  <c i="1" r="AX101"/>
  <c i="6" r="BI181"/>
  <c r="BH181"/>
  <c r="BG181"/>
  <c r="BF181"/>
  <c r="T181"/>
  <c r="T180"/>
  <c r="R181"/>
  <c r="R180"/>
  <c r="P181"/>
  <c r="P180"/>
  <c r="BI178"/>
  <c r="BH178"/>
  <c r="BG178"/>
  <c r="BF178"/>
  <c r="T178"/>
  <c r="R178"/>
  <c r="P178"/>
  <c r="BI173"/>
  <c r="BH173"/>
  <c r="BG173"/>
  <c r="BF173"/>
  <c r="T173"/>
  <c r="R173"/>
  <c r="P173"/>
  <c r="BI172"/>
  <c r="BH172"/>
  <c r="BG172"/>
  <c r="BF172"/>
  <c r="T172"/>
  <c r="R172"/>
  <c r="P172"/>
  <c r="BI169"/>
  <c r="BH169"/>
  <c r="BG169"/>
  <c r="BF169"/>
  <c r="T169"/>
  <c r="R169"/>
  <c r="P169"/>
  <c r="BI168"/>
  <c r="BH168"/>
  <c r="BG168"/>
  <c r="BF168"/>
  <c r="T168"/>
  <c r="R168"/>
  <c r="P168"/>
  <c r="BI166"/>
  <c r="BH166"/>
  <c r="BG166"/>
  <c r="BF166"/>
  <c r="T166"/>
  <c r="R166"/>
  <c r="P166"/>
  <c r="BI165"/>
  <c r="BH165"/>
  <c r="BG165"/>
  <c r="BF165"/>
  <c r="T165"/>
  <c r="R165"/>
  <c r="P165"/>
  <c r="BI160"/>
  <c r="BH160"/>
  <c r="BG160"/>
  <c r="BF160"/>
  <c r="T160"/>
  <c r="R160"/>
  <c r="P160"/>
  <c r="BI159"/>
  <c r="BH159"/>
  <c r="BG159"/>
  <c r="BF159"/>
  <c r="T159"/>
  <c r="R159"/>
  <c r="P159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0"/>
  <c r="BH130"/>
  <c r="BG130"/>
  <c r="BF130"/>
  <c r="T130"/>
  <c r="R130"/>
  <c r="P130"/>
  <c r="BI129"/>
  <c r="BH129"/>
  <c r="BG129"/>
  <c r="BF129"/>
  <c r="T129"/>
  <c r="R129"/>
  <c r="P129"/>
  <c r="BI127"/>
  <c r="BH127"/>
  <c r="BG127"/>
  <c r="BF127"/>
  <c r="T127"/>
  <c r="R127"/>
  <c r="P127"/>
  <c r="BI126"/>
  <c r="BH126"/>
  <c r="BG126"/>
  <c r="BF126"/>
  <c r="T126"/>
  <c r="R126"/>
  <c r="P126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92"/>
  <c r="J17"/>
  <c r="J12"/>
  <c r="J114"/>
  <c r="E7"/>
  <c r="E110"/>
  <c i="5" r="J37"/>
  <c r="J36"/>
  <c i="1" r="AY99"/>
  <c i="5" r="J35"/>
  <c i="1" r="AX99"/>
  <c i="5" r="BI277"/>
  <c r="BH277"/>
  <c r="BG277"/>
  <c r="BF277"/>
  <c r="T277"/>
  <c r="R277"/>
  <c r="P277"/>
  <c r="BI276"/>
  <c r="BH276"/>
  <c r="BG276"/>
  <c r="BF276"/>
  <c r="T276"/>
  <c r="R276"/>
  <c r="P276"/>
  <c r="BI274"/>
  <c r="BH274"/>
  <c r="BG274"/>
  <c r="BF274"/>
  <c r="T274"/>
  <c r="T273"/>
  <c r="R274"/>
  <c r="R273"/>
  <c r="P274"/>
  <c r="P273"/>
  <c r="BI272"/>
  <c r="BH272"/>
  <c r="BG272"/>
  <c r="BF272"/>
  <c r="T272"/>
  <c r="T271"/>
  <c r="R272"/>
  <c r="R271"/>
  <c r="P272"/>
  <c r="P271"/>
  <c r="BI270"/>
  <c r="BH270"/>
  <c r="BG270"/>
  <c r="BF270"/>
  <c r="T270"/>
  <c r="T269"/>
  <c r="R270"/>
  <c r="P270"/>
  <c r="P269"/>
  <c r="BI262"/>
  <c r="BH262"/>
  <c r="BG262"/>
  <c r="BF262"/>
  <c r="T262"/>
  <c r="R262"/>
  <c r="P262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7"/>
  <c r="BH247"/>
  <c r="BG247"/>
  <c r="BF247"/>
  <c r="T247"/>
  <c r="R247"/>
  <c r="P247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28"/>
  <c r="BH228"/>
  <c r="BG228"/>
  <c r="BF228"/>
  <c r="T228"/>
  <c r="R228"/>
  <c r="P228"/>
  <c r="BI223"/>
  <c r="BH223"/>
  <c r="BG223"/>
  <c r="BF223"/>
  <c r="T223"/>
  <c r="R223"/>
  <c r="P223"/>
  <c r="BI218"/>
  <c r="BH218"/>
  <c r="BG218"/>
  <c r="BF218"/>
  <c r="T218"/>
  <c r="R218"/>
  <c r="P218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0"/>
  <c r="BH180"/>
  <c r="BG180"/>
  <c r="BF180"/>
  <c r="T180"/>
  <c r="R180"/>
  <c r="P180"/>
  <c r="BI179"/>
  <c r="BH179"/>
  <c r="BG179"/>
  <c r="BF179"/>
  <c r="T179"/>
  <c r="R179"/>
  <c r="P179"/>
  <c r="BI175"/>
  <c r="BH175"/>
  <c r="BG175"/>
  <c r="BF175"/>
  <c r="T175"/>
  <c r="R175"/>
  <c r="P175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47"/>
  <c r="BH147"/>
  <c r="BG147"/>
  <c r="BF147"/>
  <c r="T147"/>
  <c r="R147"/>
  <c r="P147"/>
  <c r="BI144"/>
  <c r="BH144"/>
  <c r="BG144"/>
  <c r="BF144"/>
  <c r="T144"/>
  <c r="R144"/>
  <c r="P144"/>
  <c r="BI141"/>
  <c r="BH141"/>
  <c r="BG141"/>
  <c r="BF141"/>
  <c r="T141"/>
  <c r="R141"/>
  <c r="P141"/>
  <c r="BI140"/>
  <c r="BH140"/>
  <c r="BG140"/>
  <c r="BF140"/>
  <c r="T140"/>
  <c r="R140"/>
  <c r="P140"/>
  <c r="BI137"/>
  <c r="BH137"/>
  <c r="BG137"/>
  <c r="BF137"/>
  <c r="T137"/>
  <c r="T136"/>
  <c r="R137"/>
  <c r="R136"/>
  <c r="P137"/>
  <c r="P136"/>
  <c r="BI135"/>
  <c r="BH135"/>
  <c r="BG135"/>
  <c r="BF135"/>
  <c r="T135"/>
  <c r="R135"/>
  <c r="P135"/>
  <c r="BI133"/>
  <c r="BH133"/>
  <c r="BG133"/>
  <c r="BF133"/>
  <c r="T133"/>
  <c r="R133"/>
  <c r="P133"/>
  <c r="J127"/>
  <c r="J126"/>
  <c r="F126"/>
  <c r="F124"/>
  <c r="E122"/>
  <c r="J92"/>
  <c r="J91"/>
  <c r="F91"/>
  <c r="F89"/>
  <c r="E87"/>
  <c r="J18"/>
  <c r="E18"/>
  <c r="F92"/>
  <c r="J17"/>
  <c r="J12"/>
  <c r="J124"/>
  <c r="E7"/>
  <c r="E85"/>
  <c i="4" r="J39"/>
  <c r="J38"/>
  <c i="1" r="AY98"/>
  <c i="4" r="J37"/>
  <c i="1" r="AX98"/>
  <c i="4" r="BI139"/>
  <c r="BH139"/>
  <c r="BG139"/>
  <c r="BF139"/>
  <c r="T139"/>
  <c r="R139"/>
  <c r="P139"/>
  <c r="BI137"/>
  <c r="BH137"/>
  <c r="BG137"/>
  <c r="BF137"/>
  <c r="T137"/>
  <c r="R137"/>
  <c r="P137"/>
  <c r="BI134"/>
  <c r="BH134"/>
  <c r="BG134"/>
  <c r="BF134"/>
  <c r="T134"/>
  <c r="R134"/>
  <c r="P134"/>
  <c r="BI132"/>
  <c r="BH132"/>
  <c r="BG132"/>
  <c r="BF132"/>
  <c r="T132"/>
  <c r="R132"/>
  <c r="P132"/>
  <c r="BI128"/>
  <c r="BH128"/>
  <c r="BG128"/>
  <c r="BF128"/>
  <c r="T128"/>
  <c r="R128"/>
  <c r="P128"/>
  <c r="BI126"/>
  <c r="BH126"/>
  <c r="BG126"/>
  <c r="BF126"/>
  <c r="T126"/>
  <c r="R126"/>
  <c r="P126"/>
  <c r="J120"/>
  <c r="J119"/>
  <c r="F119"/>
  <c r="F117"/>
  <c r="E115"/>
  <c r="J94"/>
  <c r="J93"/>
  <c r="F93"/>
  <c r="F91"/>
  <c r="E89"/>
  <c r="J20"/>
  <c r="E20"/>
  <c r="F120"/>
  <c r="J19"/>
  <c r="J14"/>
  <c r="J117"/>
  <c r="E7"/>
  <c r="E85"/>
  <c i="3" r="J37"/>
  <c r="J36"/>
  <c i="1" r="AY97"/>
  <c i="3" r="J35"/>
  <c i="1" r="AX97"/>
  <c i="3" r="BI596"/>
  <c r="BH596"/>
  <c r="BG596"/>
  <c r="BF596"/>
  <c r="T596"/>
  <c r="T595"/>
  <c r="T594"/>
  <c r="R596"/>
  <c r="R595"/>
  <c r="R594"/>
  <c r="P596"/>
  <c r="P595"/>
  <c r="P594"/>
  <c r="BI593"/>
  <c r="BH593"/>
  <c r="BG593"/>
  <c r="BF593"/>
  <c r="T593"/>
  <c r="T592"/>
  <c r="R593"/>
  <c r="R592"/>
  <c r="P593"/>
  <c r="P592"/>
  <c r="BI588"/>
  <c r="BH588"/>
  <c r="BG588"/>
  <c r="BF588"/>
  <c r="T588"/>
  <c r="R588"/>
  <c r="P588"/>
  <c r="BI586"/>
  <c r="BH586"/>
  <c r="BG586"/>
  <c r="BF586"/>
  <c r="T586"/>
  <c r="R586"/>
  <c r="P586"/>
  <c r="BI584"/>
  <c r="BH584"/>
  <c r="BG584"/>
  <c r="BF584"/>
  <c r="T584"/>
  <c r="R584"/>
  <c r="P584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5"/>
  <c r="BH575"/>
  <c r="BG575"/>
  <c r="BF575"/>
  <c r="T575"/>
  <c r="R575"/>
  <c r="P575"/>
  <c r="BI571"/>
  <c r="BH571"/>
  <c r="BG571"/>
  <c r="BF571"/>
  <c r="T571"/>
  <c r="R571"/>
  <c r="P571"/>
  <c r="BI569"/>
  <c r="BH569"/>
  <c r="BG569"/>
  <c r="BF569"/>
  <c r="T569"/>
  <c r="R569"/>
  <c r="P569"/>
  <c r="BI563"/>
  <c r="BH563"/>
  <c r="BG563"/>
  <c r="BF563"/>
  <c r="T563"/>
  <c r="R563"/>
  <c r="P563"/>
  <c r="BI560"/>
  <c r="BH560"/>
  <c r="BG560"/>
  <c r="BF560"/>
  <c r="T560"/>
  <c r="R560"/>
  <c r="P560"/>
  <c r="BI557"/>
  <c r="BH557"/>
  <c r="BG557"/>
  <c r="BF557"/>
  <c r="T557"/>
  <c r="R557"/>
  <c r="P557"/>
  <c r="BI555"/>
  <c r="BH555"/>
  <c r="BG555"/>
  <c r="BF555"/>
  <c r="T555"/>
  <c r="R555"/>
  <c r="P555"/>
  <c r="BI553"/>
  <c r="BH553"/>
  <c r="BG553"/>
  <c r="BF553"/>
  <c r="T553"/>
  <c r="R553"/>
  <c r="P553"/>
  <c r="BI550"/>
  <c r="BH550"/>
  <c r="BG550"/>
  <c r="BF550"/>
  <c r="T550"/>
  <c r="R550"/>
  <c r="P550"/>
  <c r="BI545"/>
  <c r="BH545"/>
  <c r="BG545"/>
  <c r="BF545"/>
  <c r="T545"/>
  <c r="R545"/>
  <c r="P545"/>
  <c r="BI542"/>
  <c r="BH542"/>
  <c r="BG542"/>
  <c r="BF542"/>
  <c r="T542"/>
  <c r="R542"/>
  <c r="P542"/>
  <c r="BI533"/>
  <c r="BH533"/>
  <c r="BG533"/>
  <c r="BF533"/>
  <c r="T533"/>
  <c r="R533"/>
  <c r="P533"/>
  <c r="BI532"/>
  <c r="BH532"/>
  <c r="BG532"/>
  <c r="BF532"/>
  <c r="T532"/>
  <c r="R532"/>
  <c r="P532"/>
  <c r="BI528"/>
  <c r="BH528"/>
  <c r="BG528"/>
  <c r="BF528"/>
  <c r="T528"/>
  <c r="R528"/>
  <c r="P528"/>
  <c r="BI525"/>
  <c r="BH525"/>
  <c r="BG525"/>
  <c r="BF525"/>
  <c r="T525"/>
  <c r="R525"/>
  <c r="P525"/>
  <c r="BI522"/>
  <c r="BH522"/>
  <c r="BG522"/>
  <c r="BF522"/>
  <c r="T522"/>
  <c r="R522"/>
  <c r="P522"/>
  <c r="BI517"/>
  <c r="BH517"/>
  <c r="BG517"/>
  <c r="BF517"/>
  <c r="T517"/>
  <c r="R517"/>
  <c r="P517"/>
  <c r="BI515"/>
  <c r="BH515"/>
  <c r="BG515"/>
  <c r="BF515"/>
  <c r="T515"/>
  <c r="R515"/>
  <c r="P515"/>
  <c r="BI512"/>
  <c r="BH512"/>
  <c r="BG512"/>
  <c r="BF512"/>
  <c r="T512"/>
  <c r="R512"/>
  <c r="P512"/>
  <c r="BI509"/>
  <c r="BH509"/>
  <c r="BG509"/>
  <c r="BF509"/>
  <c r="T509"/>
  <c r="R509"/>
  <c r="P509"/>
  <c r="BI506"/>
  <c r="BH506"/>
  <c r="BG506"/>
  <c r="BF506"/>
  <c r="T506"/>
  <c r="R506"/>
  <c r="P506"/>
  <c r="BI503"/>
  <c r="BH503"/>
  <c r="BG503"/>
  <c r="BF503"/>
  <c r="T503"/>
  <c r="R503"/>
  <c r="P503"/>
  <c r="BI502"/>
  <c r="BH502"/>
  <c r="BG502"/>
  <c r="BF502"/>
  <c r="T502"/>
  <c r="R502"/>
  <c r="P502"/>
  <c r="BI501"/>
  <c r="BH501"/>
  <c r="BG501"/>
  <c r="BF501"/>
  <c r="T501"/>
  <c r="R501"/>
  <c r="P501"/>
  <c r="BI500"/>
  <c r="BH500"/>
  <c r="BG500"/>
  <c r="BF500"/>
  <c r="T500"/>
  <c r="R500"/>
  <c r="P500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89"/>
  <c r="BH489"/>
  <c r="BG489"/>
  <c r="BF489"/>
  <c r="T489"/>
  <c r="R489"/>
  <c r="P489"/>
  <c r="BI484"/>
  <c r="BH484"/>
  <c r="BG484"/>
  <c r="BF484"/>
  <c r="T484"/>
  <c r="R484"/>
  <c r="P484"/>
  <c r="BI483"/>
  <c r="BH483"/>
  <c r="BG483"/>
  <c r="BF483"/>
  <c r="T483"/>
  <c r="R483"/>
  <c r="P483"/>
  <c r="BI476"/>
  <c r="BH476"/>
  <c r="BG476"/>
  <c r="BF476"/>
  <c r="T476"/>
  <c r="R476"/>
  <c r="P476"/>
  <c r="BI472"/>
  <c r="BH472"/>
  <c r="BG472"/>
  <c r="BF472"/>
  <c r="T472"/>
  <c r="R472"/>
  <c r="P472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2"/>
  <c r="BH462"/>
  <c r="BG462"/>
  <c r="BF462"/>
  <c r="T462"/>
  <c r="R462"/>
  <c r="P462"/>
  <c r="BI460"/>
  <c r="BH460"/>
  <c r="BG460"/>
  <c r="BF460"/>
  <c r="T460"/>
  <c r="R460"/>
  <c r="P460"/>
  <c r="BI459"/>
  <c r="BH459"/>
  <c r="BG459"/>
  <c r="BF459"/>
  <c r="T459"/>
  <c r="R459"/>
  <c r="P459"/>
  <c r="BI457"/>
  <c r="BH457"/>
  <c r="BG457"/>
  <c r="BF457"/>
  <c r="T457"/>
  <c r="R457"/>
  <c r="P457"/>
  <c r="BI456"/>
  <c r="BH456"/>
  <c r="BG456"/>
  <c r="BF456"/>
  <c r="T456"/>
  <c r="R456"/>
  <c r="P456"/>
  <c r="BI454"/>
  <c r="BH454"/>
  <c r="BG454"/>
  <c r="BF454"/>
  <c r="T454"/>
  <c r="R454"/>
  <c r="P454"/>
  <c r="BI453"/>
  <c r="BH453"/>
  <c r="BG453"/>
  <c r="BF453"/>
  <c r="T453"/>
  <c r="R453"/>
  <c r="P453"/>
  <c r="BI451"/>
  <c r="BH451"/>
  <c r="BG451"/>
  <c r="BF451"/>
  <c r="T451"/>
  <c r="R451"/>
  <c r="P451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6"/>
  <c r="BH436"/>
  <c r="BG436"/>
  <c r="BF436"/>
  <c r="T436"/>
  <c r="R436"/>
  <c r="P436"/>
  <c r="BI433"/>
  <c r="BH433"/>
  <c r="BG433"/>
  <c r="BF433"/>
  <c r="T433"/>
  <c r="R433"/>
  <c r="P433"/>
  <c r="BI432"/>
  <c r="BH432"/>
  <c r="BG432"/>
  <c r="BF432"/>
  <c r="T432"/>
  <c r="R432"/>
  <c r="P432"/>
  <c r="BI430"/>
  <c r="BH430"/>
  <c r="BG430"/>
  <c r="BF430"/>
  <c r="T430"/>
  <c r="R430"/>
  <c r="P430"/>
  <c r="BI429"/>
  <c r="BH429"/>
  <c r="BG429"/>
  <c r="BF429"/>
  <c r="T429"/>
  <c r="R429"/>
  <c r="P429"/>
  <c r="BI428"/>
  <c r="BH428"/>
  <c r="BG428"/>
  <c r="BF428"/>
  <c r="T428"/>
  <c r="R428"/>
  <c r="P428"/>
  <c r="BI426"/>
  <c r="BH426"/>
  <c r="BG426"/>
  <c r="BF426"/>
  <c r="T426"/>
  <c r="R426"/>
  <c r="P426"/>
  <c r="BI424"/>
  <c r="BH424"/>
  <c r="BG424"/>
  <c r="BF424"/>
  <c r="T424"/>
  <c r="R424"/>
  <c r="P424"/>
  <c r="BI421"/>
  <c r="BH421"/>
  <c r="BG421"/>
  <c r="BF421"/>
  <c r="T421"/>
  <c r="R421"/>
  <c r="P421"/>
  <c r="BI419"/>
  <c r="BH419"/>
  <c r="BG419"/>
  <c r="BF419"/>
  <c r="T419"/>
  <c r="R419"/>
  <c r="P419"/>
  <c r="BI418"/>
  <c r="BH418"/>
  <c r="BG418"/>
  <c r="BF418"/>
  <c r="T418"/>
  <c r="R418"/>
  <c r="P418"/>
  <c r="BI415"/>
  <c r="BH415"/>
  <c r="BG415"/>
  <c r="BF415"/>
  <c r="T415"/>
  <c r="R415"/>
  <c r="P415"/>
  <c r="BI412"/>
  <c r="BH412"/>
  <c r="BG412"/>
  <c r="BF412"/>
  <c r="T412"/>
  <c r="R412"/>
  <c r="P412"/>
  <c r="BI408"/>
  <c r="BH408"/>
  <c r="BG408"/>
  <c r="BF408"/>
  <c r="T408"/>
  <c r="R408"/>
  <c r="P408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5"/>
  <c r="BH395"/>
  <c r="BG395"/>
  <c r="BF395"/>
  <c r="T395"/>
  <c r="R395"/>
  <c r="P395"/>
  <c r="BI392"/>
  <c r="BH392"/>
  <c r="BG392"/>
  <c r="BF392"/>
  <c r="T392"/>
  <c r="R392"/>
  <c r="P392"/>
  <c r="BI387"/>
  <c r="BH387"/>
  <c r="BG387"/>
  <c r="BF387"/>
  <c r="T387"/>
  <c r="R387"/>
  <c r="P387"/>
  <c r="BI384"/>
  <c r="BH384"/>
  <c r="BG384"/>
  <c r="BF384"/>
  <c r="T384"/>
  <c r="R384"/>
  <c r="P384"/>
  <c r="BI381"/>
  <c r="BH381"/>
  <c r="BG381"/>
  <c r="BF381"/>
  <c r="T381"/>
  <c r="R381"/>
  <c r="P381"/>
  <c r="BI376"/>
  <c r="BH376"/>
  <c r="BG376"/>
  <c r="BF376"/>
  <c r="T376"/>
  <c r="R376"/>
  <c r="P376"/>
  <c r="BI365"/>
  <c r="BH365"/>
  <c r="BG365"/>
  <c r="BF365"/>
  <c r="T365"/>
  <c r="R365"/>
  <c r="P365"/>
  <c r="BI360"/>
  <c r="BH360"/>
  <c r="BG360"/>
  <c r="BF360"/>
  <c r="T360"/>
  <c r="R360"/>
  <c r="P360"/>
  <c r="BI356"/>
  <c r="BH356"/>
  <c r="BG356"/>
  <c r="BF356"/>
  <c r="T356"/>
  <c r="R356"/>
  <c r="P356"/>
  <c r="BI353"/>
  <c r="BH353"/>
  <c r="BG353"/>
  <c r="BF353"/>
  <c r="T353"/>
  <c r="R353"/>
  <c r="P353"/>
  <c r="BI350"/>
  <c r="BH350"/>
  <c r="BG350"/>
  <c r="BF350"/>
  <c r="T350"/>
  <c r="R350"/>
  <c r="P350"/>
  <c r="BI347"/>
  <c r="BH347"/>
  <c r="BG347"/>
  <c r="BF347"/>
  <c r="T347"/>
  <c r="R347"/>
  <c r="P347"/>
  <c r="BI342"/>
  <c r="BH342"/>
  <c r="BG342"/>
  <c r="BF342"/>
  <c r="T342"/>
  <c r="R342"/>
  <c r="P342"/>
  <c r="BI335"/>
  <c r="BH335"/>
  <c r="BG335"/>
  <c r="BF335"/>
  <c r="T335"/>
  <c r="R335"/>
  <c r="P335"/>
  <c r="BI331"/>
  <c r="BH331"/>
  <c r="BG331"/>
  <c r="BF331"/>
  <c r="T331"/>
  <c r="R331"/>
  <c r="P331"/>
  <c r="BI320"/>
  <c r="BH320"/>
  <c r="BG320"/>
  <c r="BF320"/>
  <c r="T320"/>
  <c r="R320"/>
  <c r="P320"/>
  <c r="BI314"/>
  <c r="BH314"/>
  <c r="BG314"/>
  <c r="BF314"/>
  <c r="T314"/>
  <c r="R314"/>
  <c r="P314"/>
  <c r="BI311"/>
  <c r="BH311"/>
  <c r="BG311"/>
  <c r="BF311"/>
  <c r="T311"/>
  <c r="R311"/>
  <c r="P311"/>
  <c r="BI308"/>
  <c r="BH308"/>
  <c r="BG308"/>
  <c r="BF308"/>
  <c r="T308"/>
  <c r="R308"/>
  <c r="P308"/>
  <c r="BI304"/>
  <c r="BH304"/>
  <c r="BG304"/>
  <c r="BF304"/>
  <c r="T304"/>
  <c r="R304"/>
  <c r="P304"/>
  <c r="BI302"/>
  <c r="BH302"/>
  <c r="BG302"/>
  <c r="BF302"/>
  <c r="T302"/>
  <c r="R302"/>
  <c r="P302"/>
  <c r="BI296"/>
  <c r="BH296"/>
  <c r="BG296"/>
  <c r="BF296"/>
  <c r="T296"/>
  <c r="R296"/>
  <c r="P296"/>
  <c r="BI290"/>
  <c r="BH290"/>
  <c r="BG290"/>
  <c r="BF290"/>
  <c r="T290"/>
  <c r="R290"/>
  <c r="P290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0"/>
  <c r="BH270"/>
  <c r="BG270"/>
  <c r="BF270"/>
  <c r="T270"/>
  <c r="R270"/>
  <c r="P270"/>
  <c r="BI265"/>
  <c r="BH265"/>
  <c r="BG265"/>
  <c r="BF265"/>
  <c r="T265"/>
  <c r="R265"/>
  <c r="P265"/>
  <c r="BI264"/>
  <c r="BH264"/>
  <c r="BG264"/>
  <c r="BF264"/>
  <c r="T264"/>
  <c r="R264"/>
  <c r="P264"/>
  <c r="BI254"/>
  <c r="BH254"/>
  <c r="BG254"/>
  <c r="BF254"/>
  <c r="T254"/>
  <c r="R254"/>
  <c r="P254"/>
  <c r="BI249"/>
  <c r="BH249"/>
  <c r="BG249"/>
  <c r="BF249"/>
  <c r="T249"/>
  <c r="R249"/>
  <c r="P249"/>
  <c r="BI240"/>
  <c r="BH240"/>
  <c r="BG240"/>
  <c r="BF240"/>
  <c r="T240"/>
  <c r="R240"/>
  <c r="P240"/>
  <c r="BI238"/>
  <c r="BH238"/>
  <c r="BG238"/>
  <c r="BF238"/>
  <c r="T238"/>
  <c r="R238"/>
  <c r="P238"/>
  <c r="BI231"/>
  <c r="BH231"/>
  <c r="BG231"/>
  <c r="BF231"/>
  <c r="T231"/>
  <c r="R231"/>
  <c r="P231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89"/>
  <c r="BH189"/>
  <c r="BG189"/>
  <c r="BF189"/>
  <c r="T189"/>
  <c r="R189"/>
  <c r="P189"/>
  <c r="BI186"/>
  <c r="BH186"/>
  <c r="BG186"/>
  <c r="BF186"/>
  <c r="T186"/>
  <c r="R186"/>
  <c r="P186"/>
  <c r="BI183"/>
  <c r="BH183"/>
  <c r="BG183"/>
  <c r="BF183"/>
  <c r="T183"/>
  <c r="R183"/>
  <c r="P183"/>
  <c r="BI173"/>
  <c r="BH173"/>
  <c r="BG173"/>
  <c r="BF173"/>
  <c r="T173"/>
  <c r="R173"/>
  <c r="P173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2"/>
  <c r="BH152"/>
  <c r="BG152"/>
  <c r="BF152"/>
  <c r="T152"/>
  <c r="R152"/>
  <c r="P152"/>
  <c r="BI147"/>
  <c r="BH147"/>
  <c r="BG147"/>
  <c r="BF147"/>
  <c r="T147"/>
  <c r="R147"/>
  <c r="P147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121"/>
  <c r="E7"/>
  <c r="E85"/>
  <c i="2" r="J37"/>
  <c r="J36"/>
  <c i="1" r="AY95"/>
  <c i="2" r="J35"/>
  <c i="1" r="AX95"/>
  <c i="2" r="BI149"/>
  <c r="BH149"/>
  <c r="BG149"/>
  <c r="BF149"/>
  <c r="T149"/>
  <c r="T148"/>
  <c r="R149"/>
  <c r="R148"/>
  <c r="P149"/>
  <c r="P148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92"/>
  <c r="J17"/>
  <c r="J12"/>
  <c r="J114"/>
  <c r="E7"/>
  <c r="E110"/>
  <c i="1" r="L90"/>
  <c r="AM90"/>
  <c r="AM89"/>
  <c r="L89"/>
  <c r="AM87"/>
  <c r="L87"/>
  <c r="L85"/>
  <c r="L84"/>
  <c i="8" r="F37"/>
  <c i="5" r="BK276"/>
  <c r="J274"/>
  <c r="BK272"/>
  <c r="J241"/>
  <c r="BK236"/>
  <c r="BK228"/>
  <c r="BK223"/>
  <c r="J190"/>
  <c r="BK185"/>
  <c r="BK159"/>
  <c r="J158"/>
  <c r="J153"/>
  <c i="3" r="J545"/>
  <c r="BK515"/>
  <c r="J502"/>
  <c r="BK500"/>
  <c r="BK497"/>
  <c r="BK493"/>
  <c r="BK483"/>
  <c r="J456"/>
  <c r="J454"/>
  <c r="J453"/>
  <c r="J445"/>
  <c r="J428"/>
  <c r="BK426"/>
  <c r="BK424"/>
  <c r="J402"/>
  <c r="J360"/>
  <c r="BK350"/>
  <c r="BK335"/>
  <c r="BK304"/>
  <c r="J265"/>
  <c r="J264"/>
  <c r="BK254"/>
  <c r="BK249"/>
  <c r="J240"/>
  <c r="J212"/>
  <c r="J210"/>
  <c r="BK208"/>
  <c r="J205"/>
  <c r="J170"/>
  <c r="BK139"/>
  <c i="2" r="J134"/>
  <c r="BK131"/>
  <c i="5" r="J270"/>
  <c r="J262"/>
  <c r="BK210"/>
  <c r="J193"/>
  <c r="J144"/>
  <c r="BK141"/>
  <c r="J137"/>
  <c r="BK135"/>
  <c i="4" r="J137"/>
  <c r="BK126"/>
  <c i="3" r="BK596"/>
  <c r="J593"/>
  <c r="BK577"/>
  <c r="BK575"/>
  <c r="BK545"/>
  <c r="BK522"/>
  <c r="BK512"/>
  <c r="J501"/>
  <c r="J443"/>
  <c r="BK419"/>
  <c r="BK418"/>
  <c r="J415"/>
  <c r="J412"/>
  <c r="BK408"/>
  <c r="BK402"/>
  <c r="BK400"/>
  <c r="J395"/>
  <c r="BK392"/>
  <c r="J365"/>
  <c r="J286"/>
  <c r="J249"/>
  <c r="BK240"/>
  <c r="BK210"/>
  <c r="J208"/>
  <c r="J197"/>
  <c r="J186"/>
  <c r="J142"/>
  <c r="J136"/>
  <c i="2" r="BK138"/>
  <c i="8" r="F34"/>
  <c i="6" r="BK181"/>
  <c r="J172"/>
  <c r="BK159"/>
  <c r="BK154"/>
  <c r="J136"/>
  <c r="BK129"/>
  <c i="5" r="BK261"/>
  <c r="J247"/>
  <c r="J238"/>
  <c r="J223"/>
  <c r="BK218"/>
  <c r="J210"/>
  <c r="BK189"/>
  <c r="BK175"/>
  <c r="J156"/>
  <c i="4" r="BK134"/>
  <c r="J128"/>
  <c i="3" r="J588"/>
  <c r="J586"/>
  <c r="J584"/>
  <c r="J578"/>
  <c r="BK571"/>
  <c r="BK569"/>
  <c r="J560"/>
  <c r="BK533"/>
  <c r="J500"/>
  <c r="J499"/>
  <c r="BK467"/>
  <c r="J462"/>
  <c r="BK457"/>
  <c r="BK445"/>
  <c r="BK441"/>
  <c r="BK439"/>
  <c r="J424"/>
  <c r="BK384"/>
  <c r="J376"/>
  <c r="BK356"/>
  <c r="J314"/>
  <c r="J311"/>
  <c r="J283"/>
  <c r="BK279"/>
  <c r="BK227"/>
  <c r="J223"/>
  <c r="J220"/>
  <c r="BK200"/>
  <c r="BK183"/>
  <c r="BK166"/>
  <c r="BK163"/>
  <c r="BK155"/>
  <c i="2" r="BK149"/>
  <c r="BK146"/>
  <c r="J143"/>
  <c r="J137"/>
  <c r="J136"/>
  <c r="J129"/>
  <c i="5" r="BK180"/>
  <c r="BK170"/>
  <c r="BK161"/>
  <c r="BK152"/>
  <c i="3" r="J553"/>
  <c r="J550"/>
  <c r="J542"/>
  <c r="BK528"/>
  <c r="BK454"/>
  <c r="BK433"/>
  <c r="BK432"/>
  <c r="BK430"/>
  <c r="BK395"/>
  <c r="BK360"/>
  <c r="BK311"/>
  <c r="BK308"/>
  <c r="BK277"/>
  <c r="BK197"/>
  <c r="BK147"/>
  <c i="2" r="BK135"/>
  <c i="8" r="BK157"/>
  <c r="J157"/>
  <c r="BK156"/>
  <c r="J156"/>
  <c r="BK154"/>
  <c r="J154"/>
  <c r="BK151"/>
  <c r="J151"/>
  <c r="BK149"/>
  <c r="J149"/>
  <c r="BK147"/>
  <c r="J147"/>
  <c r="BK146"/>
  <c r="J146"/>
  <c r="BK145"/>
  <c r="J145"/>
  <c r="BK143"/>
  <c r="J143"/>
  <c r="BK142"/>
  <c r="J142"/>
  <c r="BK141"/>
  <c r="J141"/>
  <c r="BK139"/>
  <c r="J139"/>
  <c r="BK137"/>
  <c r="J137"/>
  <c r="BK135"/>
  <c r="J135"/>
  <c r="BK133"/>
  <c r="J133"/>
  <c r="BK130"/>
  <c r="J130"/>
  <c r="BK127"/>
  <c r="J127"/>
  <c r="BK124"/>
  <c r="J124"/>
  <c r="BK121"/>
  <c r="J121"/>
  <c i="7" r="BK145"/>
  <c r="BK141"/>
  <c r="J140"/>
  <c r="BK137"/>
  <c r="J137"/>
  <c r="BK135"/>
  <c r="J135"/>
  <c r="BK132"/>
  <c r="J132"/>
  <c r="BK130"/>
  <c r="J130"/>
  <c r="BK128"/>
  <c r="J128"/>
  <c r="BK125"/>
  <c r="J125"/>
  <c i="6" r="BK178"/>
  <c r="J169"/>
  <c r="BK168"/>
  <c r="J165"/>
  <c r="J154"/>
  <c r="J126"/>
  <c r="J123"/>
  <c i="5" r="BK258"/>
  <c r="BK241"/>
  <c r="BK238"/>
  <c r="J236"/>
  <c r="J202"/>
  <c r="J199"/>
  <c r="J195"/>
  <c r="BK193"/>
  <c r="BK187"/>
  <c r="J180"/>
  <c r="BK179"/>
  <c r="J160"/>
  <c r="BK157"/>
  <c r="J140"/>
  <c r="J135"/>
  <c i="4" r="J134"/>
  <c i="3" r="J555"/>
  <c r="J533"/>
  <c r="BK532"/>
  <c r="J468"/>
  <c r="BK429"/>
  <c r="J426"/>
  <c r="J384"/>
  <c r="J356"/>
  <c r="J331"/>
  <c r="J308"/>
  <c r="J304"/>
  <c r="BK302"/>
  <c r="J254"/>
  <c r="BK238"/>
  <c r="J218"/>
  <c r="BK186"/>
  <c r="J147"/>
  <c i="7" r="J141"/>
  <c i="5" r="J277"/>
  <c r="J276"/>
  <c r="J256"/>
  <c r="J254"/>
  <c r="BK250"/>
  <c r="J203"/>
  <c r="J172"/>
  <c r="J157"/>
  <c r="J147"/>
  <c r="J133"/>
  <c i="3" r="J515"/>
  <c r="J506"/>
  <c r="BK495"/>
  <c r="J484"/>
  <c r="J439"/>
  <c r="BK436"/>
  <c r="BK421"/>
  <c r="J406"/>
  <c r="BK387"/>
  <c r="J350"/>
  <c r="J347"/>
  <c r="BK342"/>
  <c r="J335"/>
  <c r="BK314"/>
  <c r="J231"/>
  <c r="BK189"/>
  <c i="2" r="BK140"/>
  <c r="BK129"/>
  <c r="J126"/>
  <c i="8" r="F36"/>
  <c i="7" r="J148"/>
  <c r="J145"/>
  <c r="J144"/>
  <c i="5" r="J232"/>
  <c r="BK208"/>
  <c r="BK205"/>
  <c r="BK203"/>
  <c r="BK202"/>
  <c r="BK199"/>
  <c r="BK160"/>
  <c r="BK147"/>
  <c r="J141"/>
  <c i="4" r="BK137"/>
  <c i="3" r="J596"/>
  <c r="BK593"/>
  <c r="BK586"/>
  <c r="BK584"/>
  <c r="J579"/>
  <c r="BK578"/>
  <c r="J571"/>
  <c r="J563"/>
  <c r="BK557"/>
  <c r="BK555"/>
  <c r="BK542"/>
  <c r="J497"/>
  <c r="BK484"/>
  <c r="J483"/>
  <c r="BK465"/>
  <c r="J437"/>
  <c r="J436"/>
  <c r="J432"/>
  <c r="J430"/>
  <c r="J421"/>
  <c r="J419"/>
  <c r="J400"/>
  <c r="J387"/>
  <c r="BK353"/>
  <c r="BK331"/>
  <c r="J320"/>
  <c r="J277"/>
  <c r="BK270"/>
  <c r="BK264"/>
  <c r="J166"/>
  <c r="BK152"/>
  <c r="J130"/>
  <c i="2" r="J149"/>
  <c r="J146"/>
  <c r="BK143"/>
  <c r="BK136"/>
  <c r="J135"/>
  <c r="BK126"/>
  <c i="6" r="J181"/>
  <c r="J178"/>
  <c r="BK173"/>
  <c r="BK172"/>
  <c r="BK165"/>
  <c r="BK152"/>
  <c r="BK145"/>
  <c r="BK141"/>
  <c r="BK136"/>
  <c r="J130"/>
  <c r="J129"/>
  <c r="BK127"/>
  <c r="BK123"/>
  <c i="5" r="BK277"/>
  <c r="BK274"/>
  <c r="J272"/>
  <c r="BK270"/>
  <c r="BK262"/>
  <c r="J258"/>
  <c r="BK232"/>
  <c r="J159"/>
  <c r="BK140"/>
  <c r="BK133"/>
  <c i="3" r="BK501"/>
  <c r="J493"/>
  <c r="BK476"/>
  <c r="BK472"/>
  <c r="BK469"/>
  <c r="BK468"/>
  <c r="BK460"/>
  <c r="J451"/>
  <c r="BK381"/>
  <c r="J285"/>
  <c r="J275"/>
  <c r="J270"/>
  <c r="J227"/>
  <c r="J225"/>
  <c r="BK220"/>
  <c r="BK218"/>
  <c r="BK202"/>
  <c r="J183"/>
  <c r="BK142"/>
  <c r="BK133"/>
  <c i="5" r="J261"/>
  <c r="BK254"/>
  <c r="BK234"/>
  <c r="J228"/>
  <c i="4" r="BK139"/>
  <c r="BK132"/>
  <c i="3" r="BK588"/>
  <c r="BK579"/>
  <c r="J577"/>
  <c r="J575"/>
  <c r="J569"/>
  <c r="BK560"/>
  <c r="BK553"/>
  <c r="BK550"/>
  <c r="J532"/>
  <c r="J517"/>
  <c r="BK503"/>
  <c r="BK502"/>
  <c r="J495"/>
  <c r="J489"/>
  <c r="J476"/>
  <c r="J465"/>
  <c r="J463"/>
  <c r="BK459"/>
  <c r="BK437"/>
  <c r="BK412"/>
  <c r="BK320"/>
  <c r="BK285"/>
  <c r="BK225"/>
  <c r="BK223"/>
  <c r="J189"/>
  <c i="2" r="J140"/>
  <c r="J131"/>
  <c r="J123"/>
  <c i="8" r="J34"/>
  <c i="7" r="BK148"/>
  <c r="BK144"/>
  <c r="BK140"/>
  <c i="5" r="J250"/>
  <c r="J218"/>
  <c r="J208"/>
  <c r="J205"/>
  <c r="J189"/>
  <c r="J187"/>
  <c r="J179"/>
  <c r="BK172"/>
  <c r="J170"/>
  <c r="J161"/>
  <c r="BK158"/>
  <c r="BK154"/>
  <c i="4" r="J132"/>
  <c i="3" r="BK563"/>
  <c r="J557"/>
  <c r="J528"/>
  <c r="BK525"/>
  <c r="BK499"/>
  <c r="J467"/>
  <c r="BK456"/>
  <c r="BK453"/>
  <c r="BK451"/>
  <c r="BK443"/>
  <c r="J441"/>
  <c r="J433"/>
  <c r="BK404"/>
  <c r="BK290"/>
  <c r="J279"/>
  <c r="BK265"/>
  <c r="BK231"/>
  <c r="J200"/>
  <c r="BK173"/>
  <c r="J159"/>
  <c r="J139"/>
  <c r="BK130"/>
  <c i="6" r="J166"/>
  <c r="BK160"/>
  <c r="J159"/>
  <c r="J152"/>
  <c r="BK149"/>
  <c r="BK130"/>
  <c r="BK126"/>
  <c i="5" r="BK256"/>
  <c r="J234"/>
  <c r="J185"/>
  <c r="J175"/>
  <c r="J174"/>
  <c r="BK156"/>
  <c r="J152"/>
  <c r="BK144"/>
  <c i="3" r="J525"/>
  <c r="J522"/>
  <c r="BK517"/>
  <c r="J512"/>
  <c r="BK509"/>
  <c r="BK506"/>
  <c r="J503"/>
  <c r="BK489"/>
  <c r="BK463"/>
  <c r="BK428"/>
  <c r="J418"/>
  <c r="BK406"/>
  <c r="J392"/>
  <c r="J381"/>
  <c r="BK376"/>
  <c r="BK365"/>
  <c r="J302"/>
  <c r="J296"/>
  <c r="BK283"/>
  <c r="BK212"/>
  <c r="BK205"/>
  <c r="J202"/>
  <c i="2" r="J138"/>
  <c r="BK137"/>
  <c r="BK134"/>
  <c r="BK123"/>
  <c i="1" r="AS100"/>
  <c i="8" r="F35"/>
  <c i="6" r="J173"/>
  <c r="BK169"/>
  <c r="J168"/>
  <c r="BK166"/>
  <c r="J160"/>
  <c r="J149"/>
  <c r="J145"/>
  <c r="J141"/>
  <c r="J127"/>
  <c i="5" r="BK247"/>
  <c r="BK195"/>
  <c r="BK190"/>
  <c r="BK174"/>
  <c r="J154"/>
  <c r="BK153"/>
  <c r="BK137"/>
  <c i="4" r="J139"/>
  <c r="BK128"/>
  <c r="J126"/>
  <c i="3" r="J509"/>
  <c r="J472"/>
  <c r="J469"/>
  <c r="BK462"/>
  <c r="J460"/>
  <c r="J459"/>
  <c r="J457"/>
  <c r="J429"/>
  <c r="BK415"/>
  <c r="J408"/>
  <c r="J404"/>
  <c r="J353"/>
  <c r="BK347"/>
  <c r="J342"/>
  <c r="BK296"/>
  <c r="J290"/>
  <c r="BK286"/>
  <c r="BK275"/>
  <c r="J238"/>
  <c r="J173"/>
  <c r="BK170"/>
  <c r="J163"/>
  <c r="BK159"/>
  <c r="J155"/>
  <c r="J152"/>
  <c r="BK136"/>
  <c r="J133"/>
  <c i="1" r="AS96"/>
  <c i="2" l="1" r="P142"/>
  <c i="3" r="R307"/>
  <c r="P562"/>
  <c i="4" r="T125"/>
  <c i="5" r="T143"/>
  <c r="P260"/>
  <c r="P275"/>
  <c r="P268"/>
  <c i="3" r="P307"/>
  <c i="4" r="P125"/>
  <c i="5" r="BK132"/>
  <c r="J132"/>
  <c r="J98"/>
  <c r="R201"/>
  <c r="BK275"/>
  <c r="J275"/>
  <c r="J110"/>
  <c i="6" r="P122"/>
  <c r="BK135"/>
  <c r="J135"/>
  <c r="J99"/>
  <c i="2" r="P122"/>
  <c r="P121"/>
  <c r="P120"/>
  <c i="1" r="AU95"/>
  <c i="3" r="BK282"/>
  <c r="J282"/>
  <c r="J99"/>
  <c r="T411"/>
  <c i="4" r="P131"/>
  <c i="5" r="BK143"/>
  <c r="J143"/>
  <c r="J103"/>
  <c r="T260"/>
  <c i="2" r="T122"/>
  <c i="3" r="R129"/>
  <c r="BK289"/>
  <c r="J289"/>
  <c r="J100"/>
  <c r="R492"/>
  <c i="5" r="BK201"/>
  <c r="J201"/>
  <c r="J104"/>
  <c r="R269"/>
  <c i="3" r="BK307"/>
  <c r="J307"/>
  <c r="J101"/>
  <c i="4" r="T131"/>
  <c i="5" r="R132"/>
  <c r="R131"/>
  <c r="T201"/>
  <c r="T275"/>
  <c r="T268"/>
  <c i="2" r="R142"/>
  <c i="3" r="P129"/>
  <c r="BK411"/>
  <c r="J411"/>
  <c r="J102"/>
  <c r="BK562"/>
  <c r="J562"/>
  <c r="J104"/>
  <c i="5" r="P143"/>
  <c r="BK260"/>
  <c r="J260"/>
  <c r="J105"/>
  <c i="3" r="T307"/>
  <c r="R562"/>
  <c i="4" r="R125"/>
  <c i="5" r="R143"/>
  <c r="R142"/>
  <c i="7" r="BK124"/>
  <c r="BK123"/>
  <c r="J123"/>
  <c r="J99"/>
  <c i="3" r="T282"/>
  <c r="P411"/>
  <c r="T562"/>
  <c i="5" r="P132"/>
  <c r="P131"/>
  <c r="P201"/>
  <c r="R275"/>
  <c i="6" r="BK122"/>
  <c r="J122"/>
  <c r="J98"/>
  <c r="R122"/>
  <c r="T122"/>
  <c r="P135"/>
  <c r="R135"/>
  <c r="T135"/>
  <c i="7" r="P124"/>
  <c r="P123"/>
  <c r="P122"/>
  <c i="1" r="AU102"/>
  <c i="7" r="R124"/>
  <c r="R123"/>
  <c r="R122"/>
  <c r="T124"/>
  <c r="T123"/>
  <c r="T122"/>
  <c i="2" r="BK142"/>
  <c r="J142"/>
  <c r="J99"/>
  <c i="3" r="R411"/>
  <c i="4" r="BK131"/>
  <c r="J131"/>
  <c r="J101"/>
  <c i="8" r="BK120"/>
  <c r="BK119"/>
  <c r="J119"/>
  <c r="J97"/>
  <c i="2" r="R122"/>
  <c r="R121"/>
  <c r="R120"/>
  <c i="3" r="BK129"/>
  <c r="J129"/>
  <c r="J98"/>
  <c r="P282"/>
  <c r="T289"/>
  <c r="P492"/>
  <c i="5" r="T132"/>
  <c r="T131"/>
  <c r="P139"/>
  <c r="P138"/>
  <c r="R139"/>
  <c r="R138"/>
  <c r="R260"/>
  <c i="2" r="BK122"/>
  <c r="J122"/>
  <c r="J98"/>
  <c r="T142"/>
  <c i="3" r="T129"/>
  <c r="T128"/>
  <c r="T127"/>
  <c r="P289"/>
  <c r="T492"/>
  <c i="4" r="R131"/>
  <c i="5" r="T139"/>
  <c r="T138"/>
  <c i="3" r="R282"/>
  <c r="R289"/>
  <c r="BK492"/>
  <c r="J492"/>
  <c r="J103"/>
  <c i="4" r="BK125"/>
  <c r="J125"/>
  <c r="J100"/>
  <c i="5" r="BK139"/>
  <c r="J139"/>
  <c r="J101"/>
  <c i="3" r="BE223"/>
  <c r="BE254"/>
  <c r="BE277"/>
  <c r="BE283"/>
  <c r="BE308"/>
  <c r="BE418"/>
  <c r="BE463"/>
  <c r="BE493"/>
  <c r="BE500"/>
  <c r="BE528"/>
  <c r="BE542"/>
  <c i="4" r="E111"/>
  <c i="5" r="BE140"/>
  <c r="BE144"/>
  <c r="BE156"/>
  <c r="BE159"/>
  <c r="BE170"/>
  <c r="BE175"/>
  <c r="BE210"/>
  <c r="BE234"/>
  <c r="BE250"/>
  <c r="BK273"/>
  <c r="J273"/>
  <c r="J109"/>
  <c i="6" r="E85"/>
  <c r="F117"/>
  <c r="BE123"/>
  <c r="BE136"/>
  <c r="BE141"/>
  <c r="BE152"/>
  <c r="BE154"/>
  <c r="BE160"/>
  <c r="BE168"/>
  <c r="BE172"/>
  <c r="BE178"/>
  <c i="3" r="BE136"/>
  <c r="BE152"/>
  <c r="BE265"/>
  <c r="BE445"/>
  <c r="BE460"/>
  <c r="BE472"/>
  <c r="BE555"/>
  <c i="4" r="BE126"/>
  <c r="BE139"/>
  <c i="5" r="E120"/>
  <c r="BE133"/>
  <c r="BE135"/>
  <c r="BE137"/>
  <c r="BE153"/>
  <c r="BE157"/>
  <c r="BE195"/>
  <c r="BE199"/>
  <c r="BE208"/>
  <c r="BE223"/>
  <c r="BE247"/>
  <c r="BE261"/>
  <c r="BK271"/>
  <c r="J271"/>
  <c r="J108"/>
  <c i="6" r="J89"/>
  <c r="BE145"/>
  <c r="BE165"/>
  <c i="3" r="E117"/>
  <c r="BE133"/>
  <c r="BE142"/>
  <c r="BE166"/>
  <c r="BE202"/>
  <c r="BE285"/>
  <c r="BE400"/>
  <c r="BE408"/>
  <c r="BE429"/>
  <c r="BE469"/>
  <c r="BE560"/>
  <c r="BE569"/>
  <c i="4" r="F94"/>
  <c r="BE134"/>
  <c i="5" r="BE180"/>
  <c r="BE193"/>
  <c r="BE202"/>
  <c r="BE236"/>
  <c i="7" r="BE141"/>
  <c i="1" r="AW103"/>
  <c r="BA103"/>
  <c r="BB103"/>
  <c r="BC103"/>
  <c r="BD103"/>
  <c i="2" r="BE126"/>
  <c r="BE146"/>
  <c i="3" r="J89"/>
  <c r="BE200"/>
  <c r="BE208"/>
  <c r="BE227"/>
  <c r="BE240"/>
  <c r="BE270"/>
  <c r="BE286"/>
  <c r="BE342"/>
  <c r="BE376"/>
  <c r="BE433"/>
  <c r="BE467"/>
  <c r="BE522"/>
  <c r="BE571"/>
  <c r="BE578"/>
  <c r="BE586"/>
  <c i="2" r="J89"/>
  <c r="BE123"/>
  <c r="BE134"/>
  <c i="3" r="BE186"/>
  <c r="BE231"/>
  <c r="BE249"/>
  <c r="BE314"/>
  <c r="BE347"/>
  <c r="BE426"/>
  <c r="BE436"/>
  <c r="BE484"/>
  <c r="BE495"/>
  <c i="5" r="BE141"/>
  <c r="BE152"/>
  <c r="BE190"/>
  <c r="BE238"/>
  <c i="6" r="BE127"/>
  <c r="BE129"/>
  <c r="BE159"/>
  <c r="BE166"/>
  <c i="2" r="BE137"/>
  <c i="3" r="BE139"/>
  <c r="BE197"/>
  <c r="BE220"/>
  <c r="BE225"/>
  <c r="BE279"/>
  <c r="BE356"/>
  <c r="BE381"/>
  <c r="BE402"/>
  <c r="BE439"/>
  <c r="BE453"/>
  <c r="BE489"/>
  <c r="BE512"/>
  <c r="BE553"/>
  <c i="4" r="BE128"/>
  <c i="5" r="BE179"/>
  <c r="BE241"/>
  <c r="BE254"/>
  <c r="BE258"/>
  <c r="BE262"/>
  <c i="2" r="BK148"/>
  <c r="J148"/>
  <c r="J100"/>
  <c i="3" r="BE147"/>
  <c r="BE218"/>
  <c r="BE238"/>
  <c r="BE304"/>
  <c r="BE353"/>
  <c r="BE392"/>
  <c r="BE424"/>
  <c r="BE476"/>
  <c r="BE499"/>
  <c r="BE501"/>
  <c r="BE517"/>
  <c r="BE533"/>
  <c i="4" r="J91"/>
  <c r="BE132"/>
  <c i="5" r="J89"/>
  <c r="BE154"/>
  <c r="BE270"/>
  <c r="BE272"/>
  <c r="BE274"/>
  <c i="7" r="BE140"/>
  <c r="BE145"/>
  <c r="BE148"/>
  <c i="2" r="E85"/>
  <c r="BE129"/>
  <c r="BE135"/>
  <c r="BE140"/>
  <c i="3" r="BE163"/>
  <c r="BE170"/>
  <c r="BE189"/>
  <c r="BE264"/>
  <c r="BE296"/>
  <c r="BE311"/>
  <c r="BE335"/>
  <c r="BE360"/>
  <c r="BE412"/>
  <c r="BE419"/>
  <c r="BE430"/>
  <c r="BE437"/>
  <c r="BE545"/>
  <c i="4" r="BE137"/>
  <c i="5" r="F127"/>
  <c r="BE189"/>
  <c r="BK269"/>
  <c r="J269"/>
  <c r="J107"/>
  <c i="6" r="BE130"/>
  <c r="BE173"/>
  <c r="BK180"/>
  <c r="J180"/>
  <c r="J100"/>
  <c i="7" r="E85"/>
  <c r="J91"/>
  <c r="F94"/>
  <c r="BE125"/>
  <c r="BE128"/>
  <c r="BE130"/>
  <c r="BE132"/>
  <c r="BE135"/>
  <c r="BE137"/>
  <c r="BE144"/>
  <c i="8" r="E85"/>
  <c r="J89"/>
  <c r="F92"/>
  <c r="BE121"/>
  <c r="BE124"/>
  <c r="BE127"/>
  <c r="BE130"/>
  <c r="BE133"/>
  <c r="BE135"/>
  <c r="BE137"/>
  <c r="BE139"/>
  <c r="BE141"/>
  <c r="BE142"/>
  <c r="BE143"/>
  <c r="BE145"/>
  <c r="BE146"/>
  <c r="BE147"/>
  <c r="BE149"/>
  <c r="BE151"/>
  <c r="BE154"/>
  <c r="BE156"/>
  <c r="BE157"/>
  <c i="2" r="F117"/>
  <c r="BE149"/>
  <c i="3" r="F92"/>
  <c r="BE205"/>
  <c r="BE302"/>
  <c r="BE331"/>
  <c r="BE350"/>
  <c r="BE415"/>
  <c r="BE421"/>
  <c r="BE428"/>
  <c r="BE443"/>
  <c r="BE456"/>
  <c r="BE483"/>
  <c r="BE497"/>
  <c r="BE506"/>
  <c r="BE532"/>
  <c i="5" r="BE172"/>
  <c i="2" r="BE138"/>
  <c i="3" r="BE210"/>
  <c r="BE320"/>
  <c r="BE387"/>
  <c r="BE404"/>
  <c r="BE432"/>
  <c r="BE451"/>
  <c r="BE468"/>
  <c r="BE502"/>
  <c r="BE557"/>
  <c r="BE575"/>
  <c r="BE577"/>
  <c r="BE579"/>
  <c r="BE596"/>
  <c r="BK595"/>
  <c r="J595"/>
  <c r="J107"/>
  <c i="5" r="BE158"/>
  <c r="BE160"/>
  <c r="BE187"/>
  <c r="BE203"/>
  <c r="BE228"/>
  <c i="6" r="BE126"/>
  <c r="BE149"/>
  <c r="BE169"/>
  <c r="BE181"/>
  <c i="2" r="BE131"/>
  <c i="3" r="BE130"/>
  <c r="BE155"/>
  <c r="BE212"/>
  <c r="BE290"/>
  <c r="BE454"/>
  <c r="BE459"/>
  <c r="BE465"/>
  <c r="BE515"/>
  <c r="BE525"/>
  <c r="BE550"/>
  <c r="BE563"/>
  <c r="BE584"/>
  <c r="BE588"/>
  <c r="BE593"/>
  <c i="5" r="BE147"/>
  <c r="BE161"/>
  <c r="BE174"/>
  <c r="BE185"/>
  <c r="BE205"/>
  <c r="BE218"/>
  <c r="BE256"/>
  <c r="BE276"/>
  <c r="BE277"/>
  <c i="2" r="BE136"/>
  <c r="BE143"/>
  <c i="3" r="BE159"/>
  <c r="BE173"/>
  <c r="BE183"/>
  <c r="BE275"/>
  <c r="BE365"/>
  <c r="BE384"/>
  <c r="BE395"/>
  <c r="BE406"/>
  <c r="BE441"/>
  <c r="BE457"/>
  <c r="BE462"/>
  <c r="BE503"/>
  <c r="BE509"/>
  <c r="BK592"/>
  <c r="J592"/>
  <c r="J105"/>
  <c i="5" r="BE232"/>
  <c r="BK136"/>
  <c r="J136"/>
  <c r="J99"/>
  <c i="4" r="F36"/>
  <c i="1" r="BA98"/>
  <c i="5" r="F36"/>
  <c i="1" r="BC99"/>
  <c i="3" r="F34"/>
  <c i="1" r="BA97"/>
  <c i="6" r="F34"/>
  <c i="1" r="BA101"/>
  <c i="3" r="F35"/>
  <c i="1" r="BB97"/>
  <c i="4" r="J36"/>
  <c i="1" r="AW98"/>
  <c i="2" r="J34"/>
  <c i="1" r="AW95"/>
  <c i="4" r="F38"/>
  <c i="1" r="BC98"/>
  <c i="4" r="F39"/>
  <c i="1" r="BD98"/>
  <c i="6" r="J34"/>
  <c i="1" r="AW101"/>
  <c i="3" r="F37"/>
  <c i="1" r="BD97"/>
  <c i="3" r="J34"/>
  <c i="1" r="AW97"/>
  <c i="2" r="F35"/>
  <c i="1" r="BB95"/>
  <c r="AS94"/>
  <c i="6" r="F35"/>
  <c i="1" r="BB101"/>
  <c i="7" r="F36"/>
  <c i="1" r="BA102"/>
  <c i="5" r="F34"/>
  <c i="1" r="BA99"/>
  <c i="3" r="F36"/>
  <c i="1" r="BC97"/>
  <c i="5" r="J34"/>
  <c i="1" r="AW99"/>
  <c i="7" r="F38"/>
  <c i="1" r="BC102"/>
  <c i="2" r="F36"/>
  <c i="1" r="BC95"/>
  <c i="4" r="F37"/>
  <c i="1" r="BB98"/>
  <c i="7" r="F39"/>
  <c i="1" r="BD102"/>
  <c i="5" r="F37"/>
  <c i="1" r="BD99"/>
  <c i="6" r="F36"/>
  <c i="1" r="BC101"/>
  <c i="2" r="F37"/>
  <c i="1" r="BD95"/>
  <c i="7" r="J36"/>
  <c i="1" r="AW102"/>
  <c i="7" r="F37"/>
  <c i="1" r="BB102"/>
  <c i="2" r="F34"/>
  <c i="1" r="BA95"/>
  <c i="6" r="F37"/>
  <c i="1" r="BD101"/>
  <c i="5" r="F35"/>
  <c i="1" r="BB99"/>
  <c i="6" l="1" r="R121"/>
  <c r="R120"/>
  <c i="3" r="R128"/>
  <c r="R127"/>
  <c i="2" r="T121"/>
  <c r="T120"/>
  <c i="6" r="P121"/>
  <c r="P120"/>
  <c i="1" r="AU101"/>
  <c i="4" r="R124"/>
  <c r="R123"/>
  <c i="5" r="P142"/>
  <c i="4" r="P124"/>
  <c r="P123"/>
  <c i="1" r="AU98"/>
  <c i="6" r="T121"/>
  <c r="T120"/>
  <c i="5" r="P130"/>
  <c i="1" r="AU99"/>
  <c i="3" r="P128"/>
  <c r="P127"/>
  <c i="1" r="AU97"/>
  <c i="5" r="R268"/>
  <c r="T142"/>
  <c r="T130"/>
  <c r="R130"/>
  <c i="4" r="T124"/>
  <c r="T123"/>
  <c i="2" r="BK121"/>
  <c r="BK120"/>
  <c r="J120"/>
  <c i="4" r="BK124"/>
  <c r="J124"/>
  <c r="J99"/>
  <c i="8" r="BK118"/>
  <c r="J118"/>
  <c r="J96"/>
  <c r="J120"/>
  <c r="J98"/>
  <c i="5" r="BK268"/>
  <c r="J268"/>
  <c r="J106"/>
  <c i="7" r="J124"/>
  <c r="J100"/>
  <c i="3" r="BK128"/>
  <c r="J128"/>
  <c r="J97"/>
  <c i="7" r="BK122"/>
  <c r="J122"/>
  <c i="5" r="BK142"/>
  <c r="J142"/>
  <c r="J102"/>
  <c i="6" r="BK121"/>
  <c r="BK120"/>
  <c r="J120"/>
  <c r="J96"/>
  <c i="5" r="BK131"/>
  <c r="J131"/>
  <c r="J97"/>
  <c r="BK138"/>
  <c r="J138"/>
  <c r="J100"/>
  <c i="3" r="BK594"/>
  <c r="J594"/>
  <c r="J106"/>
  <c i="1" r="AU100"/>
  <c i="2" r="J30"/>
  <c i="1" r="AG95"/>
  <c i="3" r="F33"/>
  <c i="1" r="AZ97"/>
  <c i="5" r="F33"/>
  <c i="1" r="AZ99"/>
  <c i="5" r="J33"/>
  <c i="1" r="AV99"/>
  <c r="AT99"/>
  <c i="7" r="J32"/>
  <c i="1" r="AG102"/>
  <c r="BD96"/>
  <c r="BD100"/>
  <c r="BA96"/>
  <c r="AW96"/>
  <c r="BB100"/>
  <c r="AX100"/>
  <c i="4" r="F35"/>
  <c i="1" r="AZ98"/>
  <c r="BC96"/>
  <c r="AY96"/>
  <c i="7" r="J35"/>
  <c i="1" r="AV102"/>
  <c r="AT102"/>
  <c i="2" r="J33"/>
  <c i="1" r="AV95"/>
  <c r="AT95"/>
  <c i="7" r="F35"/>
  <c i="1" r="AZ102"/>
  <c r="BB96"/>
  <c r="AX96"/>
  <c i="6" r="F33"/>
  <c i="1" r="AZ101"/>
  <c i="8" r="F33"/>
  <c i="1" r="AZ103"/>
  <c i="2" r="F33"/>
  <c i="1" r="AZ95"/>
  <c i="8" r="J33"/>
  <c i="1" r="AV103"/>
  <c r="AT103"/>
  <c i="6" r="J33"/>
  <c i="1" r="AV101"/>
  <c r="AT101"/>
  <c i="4" r="J35"/>
  <c i="1" r="AV98"/>
  <c r="AT98"/>
  <c r="BA100"/>
  <c r="AW100"/>
  <c r="BC100"/>
  <c r="AY100"/>
  <c i="3" r="J33"/>
  <c i="1" r="AV97"/>
  <c r="AT97"/>
  <c i="2" l="1" r="J39"/>
  <c i="7" r="J41"/>
  <c i="6" r="J121"/>
  <c r="J97"/>
  <c i="7" r="J98"/>
  <c i="5" r="BK130"/>
  <c r="J130"/>
  <c i="2" r="J96"/>
  <c r="J121"/>
  <c r="J97"/>
  <c i="4" r="BK123"/>
  <c r="J123"/>
  <c i="1" r="AN95"/>
  <c i="3" r="BK127"/>
  <c r="J127"/>
  <c r="J96"/>
  <c i="1" r="BB94"/>
  <c r="AX94"/>
  <c r="BC94"/>
  <c r="W32"/>
  <c r="BD94"/>
  <c r="W33"/>
  <c r="BA94"/>
  <c r="W30"/>
  <c r="AN102"/>
  <c r="AZ96"/>
  <c r="AV96"/>
  <c r="AT96"/>
  <c r="AZ100"/>
  <c r="AV100"/>
  <c r="AT100"/>
  <c r="AU96"/>
  <c r="AU94"/>
  <c i="8" r="J30"/>
  <c i="1" r="AG103"/>
  <c r="AN103"/>
  <c i="5" r="J30"/>
  <c i="1" r="AG99"/>
  <c r="AN99"/>
  <c i="4" r="J32"/>
  <c i="1" r="AG98"/>
  <c r="AN98"/>
  <c i="6" r="J30"/>
  <c i="1" r="AG101"/>
  <c r="AN101"/>
  <c i="6" l="1" r="J39"/>
  <c i="4" r="J98"/>
  <c r="J41"/>
  <c i="5" r="J39"/>
  <c r="J96"/>
  <c i="8" r="J39"/>
  <c i="1" r="AZ94"/>
  <c r="W29"/>
  <c i="3" r="J30"/>
  <c i="1" r="AG97"/>
  <c r="AN97"/>
  <c r="AY94"/>
  <c r="AG100"/>
  <c r="AN100"/>
  <c r="AW94"/>
  <c r="AK30"/>
  <c r="W31"/>
  <c i="3" l="1" r="J39"/>
  <c i="1" r="AG96"/>
  <c r="AN96"/>
  <c r="AV94"/>
  <c r="AK29"/>
  <c l="1" r="AG94"/>
  <c r="AT94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<sst xmlns="http://schemas.openxmlformats.org/spreadsheetml/2006/main">
  <si>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</si>
  <si>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</si>
  <si>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</si>
  <si>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</si>
  <si>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</si>
  <si>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{8e7829da-e7c7-4cf4-be2d-e34101e76ea2}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</si>
  <si>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</si>
  <si>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</si>
  <si>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</si>
  <si>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</si>
  <si>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</si>
  <si>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</si>
  <si>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</si>
  <si>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</si>
  <si>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25073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</si>
  <si>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</si>
  <si>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</si>
  <si>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Průchod kolem jezírka v Zelenči</t>
  </si>
  <si>
    <t>KSO:</t>
  </si>
  <si>
    <t>CC-CZ:</t>
  </si>
  <si>
    <t>Místo:</t>
  </si>
  <si>
    <t>Obec Zeleneč</t>
  </si>
  <si>
    <t>Datum:</t>
  </si>
  <si>
    <t>22. 9. 2025</t>
  </si>
  <si>
    <t>Zadavatel:</t>
  </si>
  <si>
    <t>IČ:</t>
  </si>
  <si>
    <t>00241041</t>
  </si>
  <si>
    <t>Obec Zeleneč, Kasalova 467, 250 91 Zeleneč</t>
  </si>
  <si>
    <t>DIČ:</t>
  </si>
  <si>
    <t>Uchazeč:</t>
  </si>
  <si>
    <t>Vyplň údaj</t>
  </si>
  <si>
    <t>Projektant:</t>
  </si>
  <si>
    <t>25292161</t>
  </si>
  <si>
    <t>PRODIN a.s., K Vápence 2745, 530 02 Pardubice</t>
  </si>
  <si>
    <t>CZ 25292161</t>
  </si>
  <si>
    <t>True</t>
  </si>
  <si>
    <t>Zpracovatel:</t>
  </si>
  <si>
    <t>Jana Förstlová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</si>
  <si>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</si>
  <si>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</si>
  <si>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</si>
  <si>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</si>
  <si>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</si>
  <si>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</si>
  <si>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</si>
  <si>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</si>
  <si>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</si>
  <si>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</si>
  <si>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</si>
  <si>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</si>
  <si>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</si>
  <si>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</si>
  <si>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</si>
  <si>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</si>
  <si>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</si>
  <si>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</si>
  <si>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</si>
  <si>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</si>
  <si>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</si>
  <si>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</si>
  <si>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</si>
  <si>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</si>
  <si>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</si>
  <si>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</si>
  <si>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</si>
  <si>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</si>
  <si>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</si>
  <si>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</si>
  <si>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</si>
  <si>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</si>
  <si>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</si>
  <si>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</si>
  <si>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</si>
  <si>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</si>
  <si>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</si>
  <si>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</si>
  <si>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</si>
  <si>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</si>
  <si>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</si>
  <si>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</si>
  <si>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</si>
  <si>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</si>
  <si>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</si>
  <si>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</si>
  <si>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001</t>
  </si>
  <si>
    <t xml:space="preserve">Všeobecné položky </t>
  </si>
  <si>
    <t>STA</t>
  </si>
  <si>
    <t>1</t>
  </si>
  <si>
    <t>{e9e6528f-11d7-4975-ba8f-eaf54fa6a893}</t>
  </si>
  <si>
    <t>2</t>
  </si>
  <si>
    <t>SO 101</t>
  </si>
  <si>
    <t>Zpevněné plochy</t>
  </si>
  <si>
    <t>{cdc3aa9c-1960-4312-8d1b-8281bbf4f8f8}</t>
  </si>
  <si>
    <t>Soupis</t>
  </si>
  <si>
    <t>###NOINSERT###</t>
  </si>
  <si>
    <t>Zpevněné plochy - vyvolané náklady</t>
  </si>
  <si>
    <t>{f9aa27b6-0100-406c-aa8e-65effe29e42e}</t>
  </si>
  <si>
    <t>SO 401</t>
  </si>
  <si>
    <t>Veřejné osvětlení</t>
  </si>
  <si>
    <t>{2e8098e3-b502-4e9d-9a52-f6c4760bd0b3}</t>
  </si>
  <si>
    <t>SO 701</t>
  </si>
  <si>
    <t>Oplocení</t>
  </si>
  <si>
    <t>{985cce7a-f44b-475f-8ccb-3081c2453f96}</t>
  </si>
  <si>
    <t>Oplocení Hodáčkovi</t>
  </si>
  <si>
    <t>{c4bd51d6-dd42-4bab-bcae-70c41a4a9cea}</t>
  </si>
  <si>
    <t>SO 801</t>
  </si>
  <si>
    <t xml:space="preserve">Sadové a terénní úpravy </t>
  </si>
  <si>
    <t>{e79c9762-11f7-486e-aa8f-60ac8cf826f1}</t>
  </si>
  <si>
    <t>KRYCÍ LIST SOUPISU PRACÍ</t>
  </si>
  <si>
    <t>Objekt:</t>
  </si>
  <si>
    <t xml:space="preserve">SO 001 - Všeobecné položky 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</si>
  <si>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</si>
  <si>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</si>
  <si>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</si>
  <si>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</si>
  <si>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</si>
  <si>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</si>
  <si>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</si>
  <si>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</si>
  <si>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</si>
  <si>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</si>
  <si>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</si>
  <si>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</si>
  <si>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</si>
  <si>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</si>
  <si>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</si>
  <si>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</si>
  <si>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</si>
  <si>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</si>
  <si>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</si>
  <si>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</si>
  <si>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</si>
  <si>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</si>
  <si>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</si>
  <si>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</si>
  <si>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</si>
  <si>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</si>
  <si>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</si>
  <si>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geodetické a projektové práce</t>
  </si>
  <si>
    <t>K</t>
  </si>
  <si>
    <t>011134001</t>
  </si>
  <si>
    <t>Hydrogeologický posudek</t>
  </si>
  <si>
    <t>soubor</t>
  </si>
  <si>
    <t>1024</t>
  </si>
  <si>
    <t>-251956677</t>
  </si>
  <si>
    <t>VV</t>
  </si>
  <si>
    <t>před zahájením stavby, který bude obsahovat posouzení rizik pro vydatnost a jakost vody. Včetně orientačního stanovení vydatnosti studny (1-2h čerpací</t>
  </si>
  <si>
    <t>011134002</t>
  </si>
  <si>
    <t>-145867260</t>
  </si>
  <si>
    <t>po realizaci stavby, který bude obsahovat finální vyhodnocení včetně čerpací zkoušky a laboratorního rozboru.</t>
  </si>
  <si>
    <t>3</t>
  </si>
  <si>
    <t>011155002</t>
  </si>
  <si>
    <t xml:space="preserve">Mechnická ochrana studny </t>
  </si>
  <si>
    <t>1323447136</t>
  </si>
  <si>
    <t>"dodávka, montáž, demontáž bednění"1</t>
  </si>
  <si>
    <t>4</t>
  </si>
  <si>
    <t>011155003</t>
  </si>
  <si>
    <t>Měření hladiny vody</t>
  </si>
  <si>
    <t>325511650</t>
  </si>
  <si>
    <t>v průběhu celého projektu se bude provádět měření hladiny např. v intervalu 1x den, ideálně tedy automatickým hladinoměrem</t>
  </si>
  <si>
    <t>012002001</t>
  </si>
  <si>
    <t xml:space="preserve">Geodetické práce - vytyčení stavby </t>
  </si>
  <si>
    <t>365447030</t>
  </si>
  <si>
    <t>6</t>
  </si>
  <si>
    <t>012002002</t>
  </si>
  <si>
    <t>Geodetické práce - zaměření skutečného provedení</t>
  </si>
  <si>
    <t>1081062991</t>
  </si>
  <si>
    <t>7</t>
  </si>
  <si>
    <t>012002003</t>
  </si>
  <si>
    <t xml:space="preserve">Geodetické práce - vytyčení  inženýrských sítí</t>
  </si>
  <si>
    <t>-1793081430</t>
  </si>
  <si>
    <t>8</t>
  </si>
  <si>
    <t>012002004</t>
  </si>
  <si>
    <t>Zpracování geodet. zaměření pro vložení do dig. tech. mapy</t>
  </si>
  <si>
    <t>1518068507</t>
  </si>
  <si>
    <t>9</t>
  </si>
  <si>
    <t>013002001</t>
  </si>
  <si>
    <t>Projektové práce - dokumentace skutečného provedení</t>
  </si>
  <si>
    <t>-1843474991</t>
  </si>
  <si>
    <t>"6 x paré, 6 x CD"1</t>
  </si>
  <si>
    <t>10</t>
  </si>
  <si>
    <t>013002002</t>
  </si>
  <si>
    <t xml:space="preserve">Projektové práce - realizační dokumentace stavby </t>
  </si>
  <si>
    <t>198033323</t>
  </si>
  <si>
    <t>"2 x paré, 1 x CD"1</t>
  </si>
  <si>
    <t>VRN3</t>
  </si>
  <si>
    <t>Zařízení staveniště</t>
  </si>
  <si>
    <t>11</t>
  </si>
  <si>
    <t>030001001</t>
  </si>
  <si>
    <t>-495063308</t>
  </si>
  <si>
    <t xml:space="preserve">zřízení, provoz, zajištění přístupu do nemovitostí,  likvidace zařízení staveniště vč. nákladů na energie a realizaci díla</t>
  </si>
  <si>
    <t>030001002</t>
  </si>
  <si>
    <t>Zařízení staveniště - DIO</t>
  </si>
  <si>
    <t xml:space="preserve">soubor </t>
  </si>
  <si>
    <t>-1432032071</t>
  </si>
  <si>
    <t xml:space="preserve">"lávky, ploty, pásky, výstrahy,  světla atd.. "1 </t>
  </si>
  <si>
    <t>VRN4</t>
  </si>
  <si>
    <t>Inženýrská činnost</t>
  </si>
  <si>
    <t>13</t>
  </si>
  <si>
    <t>043002003</t>
  </si>
  <si>
    <t xml:space="preserve">Zkouška konstrukcí a prací nazávislou zkušebnou </t>
  </si>
  <si>
    <t>kpl</t>
  </si>
  <si>
    <t>1184131451</t>
  </si>
  <si>
    <t>"4 x statická zatěžovací zkouška"1</t>
  </si>
  <si>
    <t>SO 101 - Zpevněné plochy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</si>
  <si>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</si>
  <si>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</si>
  <si>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</si>
  <si>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</si>
  <si>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</si>
  <si>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</si>
  <si>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</si>
  <si>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</si>
  <si>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</si>
  <si>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</si>
  <si>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</si>
  <si>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>HSV</t>
  </si>
  <si>
    <t>Práce a dodávky HSV</t>
  </si>
  <si>
    <t>Zemní práce</t>
  </si>
  <si>
    <t>113107322</t>
  </si>
  <si>
    <t>Odstranění podkladu z kameniva drceného tl přes 100 do 200 mm strojně pl do 50 m2</t>
  </si>
  <si>
    <t>m2</t>
  </si>
  <si>
    <t>CS ÚRS 2025 02</t>
  </si>
  <si>
    <t>1184182080</t>
  </si>
  <si>
    <t>P</t>
  </si>
  <si>
    <t xml:space="preserve">Poznámka k položce:_x000d_
odečteno planimetricky v programu  Autocad ze situačních výkresů a výkresů vzorových příč. řezů</t>
  </si>
  <si>
    <t>"asfaltobetonová konstrukce vozovky ve sjezdu čp. 399 - tl. 200 mm"9</t>
  </si>
  <si>
    <t>113107331</t>
  </si>
  <si>
    <t>Odstranění podkladu z betonu prostého tl přes 100 do 150 mm strojně pl do 50 m2</t>
  </si>
  <si>
    <t>1326515018</t>
  </si>
  <si>
    <t>"asfaltobetonová konstrukce vozovky ve sjezdu čp. 399 - tl. 150 mm"9</t>
  </si>
  <si>
    <t>113107336</t>
  </si>
  <si>
    <t>Odstranění podkladu z betonu vyztuženého sítěmi tl přes 100 do 150 mm strojně pl do 50 m2</t>
  </si>
  <si>
    <t>35739422</t>
  </si>
  <si>
    <t>"betonová plocha u vrat sjezdu čp. 399 - tl. 150 mm"2,8</t>
  </si>
  <si>
    <t>113107342</t>
  </si>
  <si>
    <t>Odstranění podkladu živičného tl přes 50 do 100 mm strojně pl do 50 m2</t>
  </si>
  <si>
    <t>1636798009</t>
  </si>
  <si>
    <t>"asfaltobetonová konstrukce vozovky ve sjezdu čp. 399 - tl. 100 mm"9</t>
  </si>
  <si>
    <t>113154512</t>
  </si>
  <si>
    <t>Frézování živičného krytu tl 40 mm pruh š do 0,5 m pl do 500 m2</t>
  </si>
  <si>
    <t>-2088932471</t>
  </si>
  <si>
    <t>"napojení na místní komunikaci"38*0,5</t>
  </si>
  <si>
    <t>"napojení na stávající cyklostezku"15*2,7</t>
  </si>
  <si>
    <t>Součet</t>
  </si>
  <si>
    <t>113154514</t>
  </si>
  <si>
    <t>Frézování živičného krytu tl 60 mm pruh š do 0,5 m pl do 500 m2</t>
  </si>
  <si>
    <t>2071228589</t>
  </si>
  <si>
    <t>"napojení na místní komunikaci"38*0,25</t>
  </si>
  <si>
    <t>113202111</t>
  </si>
  <si>
    <t>Vytrhání obrub krajníků obrubníků stojatých</t>
  </si>
  <si>
    <t>m</t>
  </si>
  <si>
    <t>23924081</t>
  </si>
  <si>
    <t>7+30</t>
  </si>
  <si>
    <t>114203103</t>
  </si>
  <si>
    <t>Rozebrání dlažeb z lomového kamene nebo betonových tvárnic do cementové malty</t>
  </si>
  <si>
    <t>m3</t>
  </si>
  <si>
    <t>1289528664</t>
  </si>
  <si>
    <t xml:space="preserve">Kámen se očistí, uloží na deponii a použije zpět do stavby </t>
  </si>
  <si>
    <t>6*0,35</t>
  </si>
  <si>
    <t>115001102</t>
  </si>
  <si>
    <t>Převedení vody potrubím DN přes 100 do 150</t>
  </si>
  <si>
    <t>-801571596</t>
  </si>
  <si>
    <t xml:space="preserve">opatření pro dočasné převádění stále tekoucí vody do šachty – bajpás z trouby pvc dn 150 délka 6,00 m </t>
  </si>
  <si>
    <t>115101287</t>
  </si>
  <si>
    <t xml:space="preserve">Čerpání vody </t>
  </si>
  <si>
    <t>-67928297</t>
  </si>
  <si>
    <t>"v místě stavby u šachty a rybníčku – dočasné přečerpávání vody - předpoklad 7 dnů"1</t>
  </si>
  <si>
    <t>115101620</t>
  </si>
  <si>
    <t xml:space="preserve">Příplatek ZKD při čerpání vody </t>
  </si>
  <si>
    <t>den</t>
  </si>
  <si>
    <t>-638050552</t>
  </si>
  <si>
    <t>121151115</t>
  </si>
  <si>
    <t>Sejmutí ornice plochy do 500 m2 tl vrstvy přes 250 do 300 mm strojně</t>
  </si>
  <si>
    <t>1730476580</t>
  </si>
  <si>
    <t>"zahradní zemina v tl. 300 mm"371+40</t>
  </si>
  <si>
    <t>122251102</t>
  </si>
  <si>
    <t>Odkopávky a prokopávky nezapažené v hornině třídy těžitelnosti I skupiny 3 objem do 50 m3 strojně</t>
  </si>
  <si>
    <t>558903090</t>
  </si>
  <si>
    <t>"pro kamenný zához rybníčku"6,5*0,7</t>
  </si>
  <si>
    <t>"pro jílovou ucpávku rybníčku"(0,3+0,5)*1*0,5*7</t>
  </si>
  <si>
    <t>"pro dlážděný příkop"(2,5+0,7)*0,7*0,5*10</t>
  </si>
  <si>
    <t>"sjezdy v místě zesílení"108*0,1</t>
  </si>
  <si>
    <t>"manipulační pruh"48*0,15</t>
  </si>
  <si>
    <t>"sanace zemní pláně"7,8*2</t>
  </si>
  <si>
    <t>"sanace zemní pláně - 30% plochy"(90,5+39,5)*0,3*0,4</t>
  </si>
  <si>
    <t>14</t>
  </si>
  <si>
    <t>129001101</t>
  </si>
  <si>
    <t>Příplatek za ztížení odkopávky nebo prokopávky v blízkosti inženýrských sítí</t>
  </si>
  <si>
    <t>1313996947</t>
  </si>
  <si>
    <t>"chránička O2 - stranová ruční překládka + chránička"(14+25)*0,6*0,5</t>
  </si>
  <si>
    <t>15</t>
  </si>
  <si>
    <t>132212121</t>
  </si>
  <si>
    <t>Hloubení zapažených rýh šířky do 800 mm v soudržných horninách třídy těžitelnosti I skupiny 3 ručně</t>
  </si>
  <si>
    <t>-751543714</t>
  </si>
  <si>
    <t>16</t>
  </si>
  <si>
    <t>132251103</t>
  </si>
  <si>
    <t>Hloubení rýh nezapažených š do 800 mm v hornině třídy těžitelnosti I skupiny 3 objem do 100 m3 strojně</t>
  </si>
  <si>
    <t>-1493501161</t>
  </si>
  <si>
    <t>"pro silniční obrubu"70,7*0,5*0,4</t>
  </si>
  <si>
    <t>"pro chodníkovou obrubu"88,3*0,5*0,3</t>
  </si>
  <si>
    <t>"zajišťovací prahy"1*0,3*0,6*3</t>
  </si>
  <si>
    <t>"oprava zatrubnění"41*0,8*1,2</t>
  </si>
  <si>
    <t>17</t>
  </si>
  <si>
    <t>132251252</t>
  </si>
  <si>
    <t>Hloubení rýh nezapažených š do 2000 mm v hornině třídy těžitelnosti I skupiny 3 objem do 50 m3 strojně</t>
  </si>
  <si>
    <t>-1447022252</t>
  </si>
  <si>
    <t>"příčný propustek"10*1,9*1,2+(1*0,3*0,4*2)</t>
  </si>
  <si>
    <t>18</t>
  </si>
  <si>
    <t>132254201</t>
  </si>
  <si>
    <t>Hloubení zapažených rýh š do 2000 mm v hornině třídy těžitelnosti I skupiny 3 objem do 20 m3</t>
  </si>
  <si>
    <t>799496013</t>
  </si>
  <si>
    <t>"napojení UV"2*1,5*1,8</t>
  </si>
  <si>
    <t>19</t>
  </si>
  <si>
    <t>133251101</t>
  </si>
  <si>
    <t>Hloubení šachet nezapažených v hornině třídy těžitelnosti I skupiny 3 objem do 20 m3</t>
  </si>
  <si>
    <t>175231064</t>
  </si>
  <si>
    <t>"UV"1*1,5</t>
  </si>
  <si>
    <t>20</t>
  </si>
  <si>
    <t>151101101</t>
  </si>
  <si>
    <t>Zřízení příložného pažení a rozepření stěn rýh hl do 2 m</t>
  </si>
  <si>
    <t>842154164</t>
  </si>
  <si>
    <t>"napojení UV"2*2*1,8</t>
  </si>
  <si>
    <t>151101111</t>
  </si>
  <si>
    <t>Odstranění příložného pažení a rozepření stěn rýh hl do 2 m</t>
  </si>
  <si>
    <t>1176844726</t>
  </si>
  <si>
    <t>22</t>
  </si>
  <si>
    <t>162351104</t>
  </si>
  <si>
    <t>Vodorovné přemístění přes 500 do 1000 m výkopku/sypaniny z horniny třídy těžitelnosti I skupiny 1 až 3</t>
  </si>
  <si>
    <t>-650867021</t>
  </si>
  <si>
    <t>"ornice"411*0,3</t>
  </si>
  <si>
    <t>23</t>
  </si>
  <si>
    <t>162751117</t>
  </si>
  <si>
    <t>Vodorovné přemístění přes 9 000 do 10000 m výkopku/sypaniny z horniny třídy těžitelnosti I skupiny 1 až 3</t>
  </si>
  <si>
    <t>997613847</t>
  </si>
  <si>
    <t>"odkopávky"67,75</t>
  </si>
  <si>
    <t>"rýhy"11,7+78,985+23,04+5,4</t>
  </si>
  <si>
    <t>"šachty"1,5</t>
  </si>
  <si>
    <t>"zásyp"-36,08</t>
  </si>
  <si>
    <t>24</t>
  </si>
  <si>
    <t>162751119</t>
  </si>
  <si>
    <t>Příplatek k vodorovnému přemístění výkopku/sypaniny z horniny třídy těžitelnosti I skupiny 1 až 3 ZKD 1000 m přes 10000 m</t>
  </si>
  <si>
    <t>589967052</t>
  </si>
  <si>
    <t>152,295*5</t>
  </si>
  <si>
    <t>25</t>
  </si>
  <si>
    <t>171151103</t>
  </si>
  <si>
    <t>Uložení sypaniny z hornin soudržných do násypů zhutněných strojně</t>
  </si>
  <si>
    <t>1350163342</t>
  </si>
  <si>
    <t xml:space="preserve">materiál vhodný do násypů dle ČSN 736133 hutněný po vrstvách  na bázi štěrkodrti</t>
  </si>
  <si>
    <t xml:space="preserve">(90,5+39,50)*0,30 </t>
  </si>
  <si>
    <t>26</t>
  </si>
  <si>
    <t>M</t>
  </si>
  <si>
    <t>583441766</t>
  </si>
  <si>
    <t>materiál vhodný do násypů dle ČSN 736133</t>
  </si>
  <si>
    <t>t</t>
  </si>
  <si>
    <t>-1940548143</t>
  </si>
  <si>
    <t>39*2 'Přepočtené koeficientem množství</t>
  </si>
  <si>
    <t>27</t>
  </si>
  <si>
    <t>171201231</t>
  </si>
  <si>
    <t>Poplatek za uložení zeminy a kamení na recyklační skládce (skládkovné) kód odpadu 17 05 04</t>
  </si>
  <si>
    <t>-1671905078</t>
  </si>
  <si>
    <t>152,295*1,8</t>
  </si>
  <si>
    <t>28</t>
  </si>
  <si>
    <t>171251201</t>
  </si>
  <si>
    <t>Uložení sypaniny na skládky nebo meziskládky</t>
  </si>
  <si>
    <t>-634258351</t>
  </si>
  <si>
    <t>152,295</t>
  </si>
  <si>
    <t>29</t>
  </si>
  <si>
    <t>172153102</t>
  </si>
  <si>
    <t>Zřízení těsnicího jádra nebo vrstvy š přes 1 do 3 m z hornin třídy těžitelnosti I a II skupiny 1 až 4 zhutněných do 100 % PS C</t>
  </si>
  <si>
    <t>132223491</t>
  </si>
  <si>
    <t>položka bude čerpána po schválení TDI a investora stavby</t>
  </si>
  <si>
    <t>ucpávka rybníčku - zhutněná po vrstvách tl. 250 mm na 96% PS</t>
  </si>
  <si>
    <t>(0,30+0,50)*1,0*0,5*7,00</t>
  </si>
  <si>
    <t>"ochrana studny - 3 kusy"(1,1*0,5*0,6)*3</t>
  </si>
  <si>
    <t>30</t>
  </si>
  <si>
    <t>103641025</t>
  </si>
  <si>
    <t>zemina jílovitá</t>
  </si>
  <si>
    <t>1872470192</t>
  </si>
  <si>
    <t>3,79*2 'Přepočtené koeficientem množství</t>
  </si>
  <si>
    <t>31</t>
  </si>
  <si>
    <t>174151101</t>
  </si>
  <si>
    <t>Zásyp jam, šachet rýh nebo kolem objektů sypaninou se zhutněním</t>
  </si>
  <si>
    <t>-1059078700</t>
  </si>
  <si>
    <t xml:space="preserve">"zásyp jam po odstranění pařezů"(6+1)*1 </t>
  </si>
  <si>
    <t>"zásyp po vybouraném příkopovém žlabu"26,5*0,6*0,8*0,2</t>
  </si>
  <si>
    <t>"chránička O2 - stranová ruční překládka + chránička"(14+25)*0,6*0,6</t>
  </si>
  <si>
    <t>"oprava zatrubnění"41*0,8*1,1</t>
  </si>
  <si>
    <t>"napojení UV"2*1,5*1,4</t>
  </si>
  <si>
    <t>32</t>
  </si>
  <si>
    <t>58344197</t>
  </si>
  <si>
    <t>štěrkodrť frakce 0/63</t>
  </si>
  <si>
    <t>202369120</t>
  </si>
  <si>
    <t>15,54*2 'Přepočtené koeficientem množství</t>
  </si>
  <si>
    <t>33</t>
  </si>
  <si>
    <t>175151101</t>
  </si>
  <si>
    <t>Obsypání potrubí strojně sypaninou bez prohození, uloženou do 3 m</t>
  </si>
  <si>
    <t>-1389715401</t>
  </si>
  <si>
    <t>"chránička O2 - stranová ruční překládka + chránička"(14+25)*0,6*0,3</t>
  </si>
  <si>
    <t>"napojení UV"2*1,5*0,3</t>
  </si>
  <si>
    <t>Mezisoučet</t>
  </si>
  <si>
    <t>štěrkopískový zásyp z nenamrzavého, nesoudržného materiálu široké frakce 0 – 22 mm s maximálním podílem jemnozrnných částic (&lt;0,063 m) menším než 5,0%</t>
  </si>
  <si>
    <t>z celkového objemu (štěrkopísek min. třídy B dle ČSN 72 1512) – hutnění po 150 mm</t>
  </si>
  <si>
    <t>(8,90*1,6*1,2)-(2,50)</t>
  </si>
  <si>
    <t>34</t>
  </si>
  <si>
    <t>58344171</t>
  </si>
  <si>
    <t>štěrkodrť frakce 0/32</t>
  </si>
  <si>
    <t>698239402</t>
  </si>
  <si>
    <t>35</t>
  </si>
  <si>
    <t>58337303</t>
  </si>
  <si>
    <t>štěrkopísek frakce 0/8</t>
  </si>
  <si>
    <t>1223673069</t>
  </si>
  <si>
    <t>14,588*2 'Přepočtené koeficientem množství</t>
  </si>
  <si>
    <t>36</t>
  </si>
  <si>
    <t>175151201</t>
  </si>
  <si>
    <t>Obsypání objektu nad přilehlým původním terénem sypaninou bez prohození, uloženou do 3 m strojně</t>
  </si>
  <si>
    <t>1336218645</t>
  </si>
  <si>
    <t>"obsyp zajišťovacích prahů"3,7*(0,6+0,6)*1,05*3</t>
  </si>
  <si>
    <t>"obsypání čel objektů bez prohoz. sypaniny z hornin tř. 1 až 4 uloženým do 30 m od kraje objektu - čela příčný propustek a vtokové čelo"(2,5*1*1,2)*3</t>
  </si>
  <si>
    <t>37</t>
  </si>
  <si>
    <t>180405111</t>
  </si>
  <si>
    <t>Založení trávníku ve vegetačních prefabrikátech výsevem semene v rovině a ve svahu do 1:5</t>
  </si>
  <si>
    <t>1212953087</t>
  </si>
  <si>
    <t>38</t>
  </si>
  <si>
    <t>00572410</t>
  </si>
  <si>
    <t>osivo směs travní parková</t>
  </si>
  <si>
    <t>kg</t>
  </si>
  <si>
    <t>2035922578</t>
  </si>
  <si>
    <t>36*0,02 'Přepočtené koeficientem množství</t>
  </si>
  <si>
    <t>39</t>
  </si>
  <si>
    <t>181951112</t>
  </si>
  <si>
    <t>Úprava pláně v hornině třídy těžitelnosti I skupiny 1 až 3 se zhutněním strojně</t>
  </si>
  <si>
    <t>318282812</t>
  </si>
  <si>
    <t>100,5+90,5+39,5+48</t>
  </si>
  <si>
    <t>Zakládání</t>
  </si>
  <si>
    <t>40</t>
  </si>
  <si>
    <t>242111115</t>
  </si>
  <si>
    <t>Osazení pláště kopané studny z betonových skruží celokruhových DN 1,5 m</t>
  </si>
  <si>
    <t>1124177169</t>
  </si>
  <si>
    <t>41</t>
  </si>
  <si>
    <t>592246011</t>
  </si>
  <si>
    <t xml:space="preserve">skruž betonové studny DN 1500 </t>
  </si>
  <si>
    <t>kus</t>
  </si>
  <si>
    <t>-223829779</t>
  </si>
  <si>
    <t>42</t>
  </si>
  <si>
    <t>274313911</t>
  </si>
  <si>
    <t>Základové pasy z betonu tř. C 30/37</t>
  </si>
  <si>
    <t>239852664</t>
  </si>
  <si>
    <t>"zajišťovací prahy C30/37 XC3, XA1, XF4"1*0,3*0,6*3</t>
  </si>
  <si>
    <t>Vodorovné konstrukce</t>
  </si>
  <si>
    <t>43</t>
  </si>
  <si>
    <t>451541111</t>
  </si>
  <si>
    <t>Lože pod potrubí otevřený výkop ze štěrkodrtě</t>
  </si>
  <si>
    <t>1958220275</t>
  </si>
  <si>
    <t>"chránička O2 - stranová ruční překládka + chránička"(14+25)*0,6*0,1</t>
  </si>
  <si>
    <t>"UV"1*1,5*1,5*0,1</t>
  </si>
  <si>
    <t>"napojeí UV"2*1,5*0,1</t>
  </si>
  <si>
    <t>44</t>
  </si>
  <si>
    <t>451561111</t>
  </si>
  <si>
    <t>Lože pod dlažby z kameniva drceného drobného vrstva tl do 100 mm</t>
  </si>
  <si>
    <t>-555227300</t>
  </si>
  <si>
    <t xml:space="preserve">tl. 40 mm  fr. 2/5</t>
  </si>
  <si>
    <t>"dlážděný kryt sjezdu + varovný pás sjezdu + umělá vodící linie5"30</t>
  </si>
  <si>
    <t>"manipulační pruh - vegetační dlažba s distančními nálisky"36</t>
  </si>
  <si>
    <t>45</t>
  </si>
  <si>
    <t>451595112</t>
  </si>
  <si>
    <t>Lože pod potrubí otevřený výkop z betonu prostého tř. C 16/20</t>
  </si>
  <si>
    <t>-1029535819</t>
  </si>
  <si>
    <t>"šachty"1,1*1,1*0,1*2</t>
  </si>
  <si>
    <t>46</t>
  </si>
  <si>
    <t>488995217</t>
  </si>
  <si>
    <t xml:space="preserve">D+M chráničky kabelů - půlené </t>
  </si>
  <si>
    <t>379827179</t>
  </si>
  <si>
    <t>"chránička O2 - stranoví ruční překládka + chránička"(14+25)</t>
  </si>
  <si>
    <t>Komunikace pozemní</t>
  </si>
  <si>
    <t>47</t>
  </si>
  <si>
    <t>564671011</t>
  </si>
  <si>
    <t>Podklad z kameniva hrubého drceného vel. 63-125 mm plochy do 100 m2 tl 250 mm</t>
  </si>
  <si>
    <t>551921436</t>
  </si>
  <si>
    <t xml:space="preserve">zpevnění břehu  - kamenný pohoz tl. 500 mm</t>
  </si>
  <si>
    <t>6,5*0,7*2</t>
  </si>
  <si>
    <t>48</t>
  </si>
  <si>
    <t>564751101</t>
  </si>
  <si>
    <t>Podklad nebo kryt z kameniva hrubého drceného vel. 32-63 mm plochy do 100 m2 tl 150 mm</t>
  </si>
  <si>
    <t>1749906837</t>
  </si>
  <si>
    <t>7*0,7</t>
  </si>
  <si>
    <t>49</t>
  </si>
  <si>
    <t>564851011</t>
  </si>
  <si>
    <t>Podklad ze štěrkodrtě ŠD plochy do 100 m2 tl 150 mm</t>
  </si>
  <si>
    <t>812593926</t>
  </si>
  <si>
    <t>ŠDA fr. 0/32</t>
  </si>
  <si>
    <t>"vytažení štěrkového žebra pro odvodnění zem. pláně tl. 150 mm"1,5*26</t>
  </si>
  <si>
    <t>50</t>
  </si>
  <si>
    <t>564861111</t>
  </si>
  <si>
    <t>Podklad ze štěrkodrtě ŠD plochy přes 100 m2 tl 200 mm</t>
  </si>
  <si>
    <t>193170390</t>
  </si>
  <si>
    <t>"zesílení konstrukce cyklostezky"77+(0,3*(13+10+13+9))</t>
  </si>
  <si>
    <t>"dlážděný kryt sjezdu + varovný pás sjezdu + umělá vodící linie"30+(19*0,5)</t>
  </si>
  <si>
    <t>"manipulační pruh - vegetační dlažba s distančními nálisky"2,4*20</t>
  </si>
  <si>
    <t xml:space="preserve">Sanace zemní pláně - bude použito při ověření na stavbě se souhlasem TDI a investora stavby </t>
  </si>
  <si>
    <t>ŠDA fr.0/63</t>
  </si>
  <si>
    <t>"sanace zemní pláně - 30% plochy"(90,5+39,5)*0,3</t>
  </si>
  <si>
    <t>ŠDA fr.0/125</t>
  </si>
  <si>
    <t xml:space="preserve">"sanace zemní pláně - 30% plochy"(90,5+39,5)*0,3 </t>
  </si>
  <si>
    <t>51</t>
  </si>
  <si>
    <t>564871011</t>
  </si>
  <si>
    <t>Podklad ze štěrkodrtě ŠD plochy do 100 m2 tl 250 mm</t>
  </si>
  <si>
    <t>589804967</t>
  </si>
  <si>
    <t>"cyklostezka ukotvená mezi chod. obrubami"3,5*21+4,5*6</t>
  </si>
  <si>
    <t>52</t>
  </si>
  <si>
    <t>565145001</t>
  </si>
  <si>
    <t>Asfaltový beton vrstva podkladní ACP 16 + tl 60 mm š do 1,5 m z nemodifikovaného asfaltu</t>
  </si>
  <si>
    <t>2040815821</t>
  </si>
  <si>
    <t>"začátek úpravy - napojenína místní komunikaci"9,5</t>
  </si>
  <si>
    <t>"konec úpravy - zpětné přeasfaltování st. cyklostezky"40,5</t>
  </si>
  <si>
    <t>"cyklostezka ukotvená mezi chod. obrubami"85,5</t>
  </si>
  <si>
    <t>"zesílení konstrukce cyklostezky"77</t>
  </si>
  <si>
    <t>53</t>
  </si>
  <si>
    <t>567123114</t>
  </si>
  <si>
    <t>Podklad ze směsi stmelené cementem SC C 5/6 (KSC II) tl 150 mm</t>
  </si>
  <si>
    <t>1742444293</t>
  </si>
  <si>
    <t>"dlážděný kryt sjezdu + varovný pás sjezdu + umělá vodící linie"30</t>
  </si>
  <si>
    <t>54</t>
  </si>
  <si>
    <t>567123339</t>
  </si>
  <si>
    <t xml:space="preserve">Podklad ze směsi stmelené cementem SC C 5/6  - uvolnění smršťovacích napětí pojezdy vrstvy vibračním válcem v době tvrdnutí</t>
  </si>
  <si>
    <t>1848667027</t>
  </si>
  <si>
    <t>55</t>
  </si>
  <si>
    <t>567144124</t>
  </si>
  <si>
    <t xml:space="preserve">Podklad ze směsi stmelené cementem SC C 20/25 (PB III) </t>
  </si>
  <si>
    <t>-1424667204</t>
  </si>
  <si>
    <t>"začátek úpravy - napojenína místní komunikaci"9,5*0,37</t>
  </si>
  <si>
    <t>56</t>
  </si>
  <si>
    <t>569903311</t>
  </si>
  <si>
    <t>Zřízení zemních krajnic se zhutněním</t>
  </si>
  <si>
    <t>1509605973</t>
  </si>
  <si>
    <t xml:space="preserve"> 0,08*26+0,06*18 </t>
  </si>
  <si>
    <t>57</t>
  </si>
  <si>
    <t>573111111</t>
  </si>
  <si>
    <t>Postřik živičný infiltrační s posypem z asfaltu množství 0,60 kg/m2</t>
  </si>
  <si>
    <t>-1874390822</t>
  </si>
  <si>
    <t>0,30 kg/m</t>
  </si>
  <si>
    <t>58</t>
  </si>
  <si>
    <t>573111112</t>
  </si>
  <si>
    <t>Postřik živičný infiltrační s posypem z asfaltu množství 1 kg/m2</t>
  </si>
  <si>
    <t>-1692322079</t>
  </si>
  <si>
    <t>59</t>
  </si>
  <si>
    <t>573211107</t>
  </si>
  <si>
    <t>Postřik živičný spojovací z asfaltu v množství 0,30 kg/m2</t>
  </si>
  <si>
    <t>-1919725210</t>
  </si>
  <si>
    <t>0,25 kg/m2</t>
  </si>
  <si>
    <t>"cyklostezka ukotvená mezi chod. obrubami"85</t>
  </si>
  <si>
    <t>0,30 kg/m2</t>
  </si>
  <si>
    <t>"začátek úpravy - napojenína místní komunikaci"19</t>
  </si>
  <si>
    <t>60</t>
  </si>
  <si>
    <t>577123101</t>
  </si>
  <si>
    <t>Asfaltový beton vrstva obrusná ACO 8 tl 30 mm š do 1,5 m z nemodifikovaného asfaltu</t>
  </si>
  <si>
    <t>599822583</t>
  </si>
  <si>
    <t>61</t>
  </si>
  <si>
    <t>577133101</t>
  </si>
  <si>
    <t>Asfaltový beton vrstva obrusná ACO 8 tl 40 mm š do 1,5 m z nemodifikovaného asfaltu</t>
  </si>
  <si>
    <t>1576557540</t>
  </si>
  <si>
    <t>62</t>
  </si>
  <si>
    <t>577134111</t>
  </si>
  <si>
    <t>Asfaltový beton vrstva obrusná ACO 11+ (ABS) tř. I tl 40 mm š do 3 m z nemodifikovaného asfaltu</t>
  </si>
  <si>
    <t>-821959760</t>
  </si>
  <si>
    <t>63</t>
  </si>
  <si>
    <t>594511113</t>
  </si>
  <si>
    <t>Kladení dlažby z lomového kamene tl do 250 mm s provedením lože z betonu</t>
  </si>
  <si>
    <t>-30549298</t>
  </si>
  <si>
    <t xml:space="preserve">dlažba z lomového kamene  tl. 200 mmdo lože z betonu  tl. 100 mm C30/37 - FX4, XD3</t>
  </si>
  <si>
    <t>"zpevnění dna a svahů příkopu"10+11+8+2+6+2</t>
  </si>
  <si>
    <t>"šikmá čela propustku a odláždění vtoku do dest. kanalizace"2+2+2</t>
  </si>
  <si>
    <t>64</t>
  </si>
  <si>
    <t>583810869</t>
  </si>
  <si>
    <t xml:space="preserve">kámen lomový upravený štípaný žula </t>
  </si>
  <si>
    <t>-1034335943</t>
  </si>
  <si>
    <t>45*0,2</t>
  </si>
  <si>
    <t>9*2,4 'Přepočtené koeficientem množství</t>
  </si>
  <si>
    <t>65</t>
  </si>
  <si>
    <t>596212213</t>
  </si>
  <si>
    <t>Kladení zámkové dlažby pozemních komunikací ručně tl 80 mm skupiny A pl přes 300 m2</t>
  </si>
  <si>
    <t>-201144966</t>
  </si>
  <si>
    <t>66</t>
  </si>
  <si>
    <t>59245020</t>
  </si>
  <si>
    <t>dlažba skladebná betonová 200x100mm tl 80mm přírodní</t>
  </si>
  <si>
    <t>-1607072851</t>
  </si>
  <si>
    <t>20*1,03 'Přepočtené koeficientem množství</t>
  </si>
  <si>
    <t>67</t>
  </si>
  <si>
    <t>592452261</t>
  </si>
  <si>
    <t>dlažba pro nevidomé betonová 200x100mm tl 80mm barevná ĆERVENÁ</t>
  </si>
  <si>
    <t>-812272691</t>
  </si>
  <si>
    <t>5*1,03 'Přepočtené koeficientem množství</t>
  </si>
  <si>
    <t>68</t>
  </si>
  <si>
    <t>592460797</t>
  </si>
  <si>
    <t xml:space="preserve">dlažba S DISTANČNÍMI NÁLISKY 200 x 200 x 80 mm barva ANTRACIT </t>
  </si>
  <si>
    <t>-570640943</t>
  </si>
  <si>
    <t>36*1,03 'Přepočtené koeficientem množství</t>
  </si>
  <si>
    <t>69</t>
  </si>
  <si>
    <t>592450052</t>
  </si>
  <si>
    <t xml:space="preserve">dlažba UMĚLÁ VODÍCÍ LINIE – DLAŽBA S DRÁŽKAMI  ČERVENÁ         </t>
  </si>
  <si>
    <t>-229091162</t>
  </si>
  <si>
    <t>70</t>
  </si>
  <si>
    <t>599632111</t>
  </si>
  <si>
    <t>Vyplnění spár dlažby z lomového kamene MC se zatřením</t>
  </si>
  <si>
    <t>-464326727</t>
  </si>
  <si>
    <t>"M25 XF4"45</t>
  </si>
  <si>
    <t>Trubní vedení</t>
  </si>
  <si>
    <t>71</t>
  </si>
  <si>
    <t>810391811</t>
  </si>
  <si>
    <t>Bourání stávajícího potrubí z betonu DN přes 200 do 400</t>
  </si>
  <si>
    <t>999983686</t>
  </si>
  <si>
    <t>"DN 300"34</t>
  </si>
  <si>
    <t>72</t>
  </si>
  <si>
    <t>810441811</t>
  </si>
  <si>
    <t>Bourání stávajícího potrubí z betonu DN přes 400 do 600</t>
  </si>
  <si>
    <t>998893135</t>
  </si>
  <si>
    <t>"DN 500"2</t>
  </si>
  <si>
    <t>73</t>
  </si>
  <si>
    <t>871350420</t>
  </si>
  <si>
    <t>Montáž kanalizačního potrubí korugovaného SN 12 z polypropylenu DN 200</t>
  </si>
  <si>
    <t>407857290</t>
  </si>
  <si>
    <t>74</t>
  </si>
  <si>
    <t>286172671</t>
  </si>
  <si>
    <t>trubka kanalizační PP korugovaná DN 200x2000mm SN12</t>
  </si>
  <si>
    <t>1692828292</t>
  </si>
  <si>
    <t>2*1,015 'Přepočtené koeficientem množství</t>
  </si>
  <si>
    <t>75</t>
  </si>
  <si>
    <t>871370430</t>
  </si>
  <si>
    <t>Montáž kanalizačního potrubí korugovaného SN 16 z polypropylenu DN 300</t>
  </si>
  <si>
    <t>-1137870751</t>
  </si>
  <si>
    <t>oprava stávajícího zatrubnění</t>
  </si>
  <si>
    <t>76</t>
  </si>
  <si>
    <t>28617278</t>
  </si>
  <si>
    <t>trubka kanalizační PP korugovaná DN 300x6000mm SN16</t>
  </si>
  <si>
    <t>1584181835</t>
  </si>
  <si>
    <t>41*1,015 'Přepočtené koeficientem množství</t>
  </si>
  <si>
    <t>77</t>
  </si>
  <si>
    <t>877310310</t>
  </si>
  <si>
    <t>Montáž kolen na kanalizačním potrubí z PP nebo tvrdého PVC-U trub hladkých plnostěnných DN 150</t>
  </si>
  <si>
    <t>-1497828484</t>
  </si>
  <si>
    <t>78</t>
  </si>
  <si>
    <t>28651202</t>
  </si>
  <si>
    <t>koleno kanalizační PVC-U plnostěnné 160x45°</t>
  </si>
  <si>
    <t>-563657366</t>
  </si>
  <si>
    <t>79</t>
  </si>
  <si>
    <t>877375878</t>
  </si>
  <si>
    <t xml:space="preserve">D+M tvarovek - koleno kanalizačních  DN 300 - 30°</t>
  </si>
  <si>
    <t>1374246877</t>
  </si>
  <si>
    <t>80</t>
  </si>
  <si>
    <t>890111812</t>
  </si>
  <si>
    <t>Bourání šachet ze zdiva cihelného ručně obestavěného prostoru do 1,5 m3</t>
  </si>
  <si>
    <t>-1909807166</t>
  </si>
  <si>
    <t>81</t>
  </si>
  <si>
    <t>892372121</t>
  </si>
  <si>
    <t>Tlaková zkouška vzduchem potrubí DN 300 těsnícím vakem ucpávkovým</t>
  </si>
  <si>
    <t>úsek</t>
  </si>
  <si>
    <t>124429566</t>
  </si>
  <si>
    <t>82</t>
  </si>
  <si>
    <t>894414211</t>
  </si>
  <si>
    <t>Osazení betonových nebo železobetonových dílců pro šachty desek zákrytových</t>
  </si>
  <si>
    <t>1269991117</t>
  </si>
  <si>
    <t>"zákrytová deska ze dvou částí"2</t>
  </si>
  <si>
    <t>83</t>
  </si>
  <si>
    <t>592258183</t>
  </si>
  <si>
    <t>deska betonová zákrytová studniční 150/10cm s imitací dřeva - půlkruh</t>
  </si>
  <si>
    <t>-1851343595</t>
  </si>
  <si>
    <t>84</t>
  </si>
  <si>
    <t>894812325</t>
  </si>
  <si>
    <t>Revizní a čistící šachta z PP typ DN 600/315 šachtové dno průtočné</t>
  </si>
  <si>
    <t>-1223609454</t>
  </si>
  <si>
    <t>85</t>
  </si>
  <si>
    <t>894812331</t>
  </si>
  <si>
    <t>Revizní a čistící šachta z PP DN 600 šachtová roura korugovaná světlé hloubky 1000 mm</t>
  </si>
  <si>
    <t>-163103343</t>
  </si>
  <si>
    <t>86</t>
  </si>
  <si>
    <t>894812376</t>
  </si>
  <si>
    <t>Revizní a čistící šachta z PP DN 600 poklop litinový pro třídu zatížení D400 s betonovým prstencem</t>
  </si>
  <si>
    <t>2106719166</t>
  </si>
  <si>
    <t>87</t>
  </si>
  <si>
    <t>894812612</t>
  </si>
  <si>
    <t>Vyříznutí a utěsnění otvoru ve stěně šachty DN 160</t>
  </si>
  <si>
    <t>-1246615620</t>
  </si>
  <si>
    <t>88</t>
  </si>
  <si>
    <t>894812615</t>
  </si>
  <si>
    <t xml:space="preserve">Monolitická ŽB šachta průtočná DN 1000 - atyp </t>
  </si>
  <si>
    <t>716965503</t>
  </si>
  <si>
    <t>vč. zemních prací, bednění, zásypu</t>
  </si>
  <si>
    <t xml:space="preserve">Přítok  1x DN 150 + 1x DN 300,  odtok 1x DN 500</t>
  </si>
  <si>
    <t>Trouba PVC KORUGOVANÁ DN 500 – 2,00 M + naspojkování na st. betonovou troubu</t>
  </si>
  <si>
    <t>89</t>
  </si>
  <si>
    <t>895941343</t>
  </si>
  <si>
    <t>Osazení vpusti uliční DN 500 z betonových dílců dno vysoké s kalištěm</t>
  </si>
  <si>
    <t>-687679132</t>
  </si>
  <si>
    <t>90</t>
  </si>
  <si>
    <t>59224470</t>
  </si>
  <si>
    <t>vpusť uliční DN 500 kaliště vysoké 500/525x65mm</t>
  </si>
  <si>
    <t>-788090609</t>
  </si>
  <si>
    <t>91</t>
  </si>
  <si>
    <t>895941352</t>
  </si>
  <si>
    <t xml:space="preserve">Osazení vpusti uliční DN 500 z betonových dílců skruž horní pro obddélníkovou  vtokovou mříž</t>
  </si>
  <si>
    <t>215218609</t>
  </si>
  <si>
    <t>92</t>
  </si>
  <si>
    <t>592244606</t>
  </si>
  <si>
    <t>skruž horní pro obddélníkovou vtokovou mříž 500 x 500 mm</t>
  </si>
  <si>
    <t>-816736085</t>
  </si>
  <si>
    <t>93</t>
  </si>
  <si>
    <t>895941361</t>
  </si>
  <si>
    <t>Osazení vpusti uliční DN 500 z betonových dílců skruž středová 290 mm</t>
  </si>
  <si>
    <t>920177512</t>
  </si>
  <si>
    <t>94</t>
  </si>
  <si>
    <t>59224461</t>
  </si>
  <si>
    <t>vpusť uliční DN 500 skruž průběžná nízká betonová 500/290x65mm</t>
  </si>
  <si>
    <t>723958519</t>
  </si>
  <si>
    <t>95</t>
  </si>
  <si>
    <t>895941362</t>
  </si>
  <si>
    <t>Osazení vpusti uliční DN 500 z betonových dílců skruž středová 590 mm</t>
  </si>
  <si>
    <t>1763007771</t>
  </si>
  <si>
    <t>96</t>
  </si>
  <si>
    <t>59224462</t>
  </si>
  <si>
    <t>vpusť uliční DN 500 skruž průběžná vysoká betonová 500/590x65mm</t>
  </si>
  <si>
    <t>691134177</t>
  </si>
  <si>
    <t>97</t>
  </si>
  <si>
    <t>897171987</t>
  </si>
  <si>
    <t>Odstranění betonové skruže studny – vnější průměr 1,50 m</t>
  </si>
  <si>
    <t>-1872551795</t>
  </si>
  <si>
    <t>98</t>
  </si>
  <si>
    <t>899204112</t>
  </si>
  <si>
    <t>Osazení mříží litinových včetně rámů a košů na bahno pro třídu zatížení D400, E600</t>
  </si>
  <si>
    <t>-238172971</t>
  </si>
  <si>
    <t>99</t>
  </si>
  <si>
    <t>55242320</t>
  </si>
  <si>
    <t>mříž vtoková litinová plochá 500x300mm</t>
  </si>
  <si>
    <t>-270793175</t>
  </si>
  <si>
    <t>100</t>
  </si>
  <si>
    <t>55241000</t>
  </si>
  <si>
    <t>koš kalový pod kruhovou mříž - lehký</t>
  </si>
  <si>
    <t>-1657411454</t>
  </si>
  <si>
    <t>101</t>
  </si>
  <si>
    <t>899171874</t>
  </si>
  <si>
    <t>D+M litinového poklopu D250</t>
  </si>
  <si>
    <t>-489923008</t>
  </si>
  <si>
    <t>"pro atypickou šachtu"1</t>
  </si>
  <si>
    <t>102</t>
  </si>
  <si>
    <t>899304895</t>
  </si>
  <si>
    <t>Demontáž betonových zákrytových desek studny – prům.1,50 m</t>
  </si>
  <si>
    <t>-954713492</t>
  </si>
  <si>
    <t>betonové půlkruhy tl. cca 100 mm</t>
  </si>
  <si>
    <t>103</t>
  </si>
  <si>
    <t>899623151</t>
  </si>
  <si>
    <t>Obetonování potrubí nebo zdiva stok betonem prostým tř. C 16/20 v otevřeném výkopu</t>
  </si>
  <si>
    <t>-2118755599</t>
  </si>
  <si>
    <t xml:space="preserve">C16/20 XC3  tl. 150 mm </t>
  </si>
  <si>
    <t>SUCHÁ SMĚS. ABY NEDOCHÁZELO KE VZTLAKOVÝM SILÁM BETONU</t>
  </si>
  <si>
    <t>"příčný propustek"8,9*0,9*0,15</t>
  </si>
  <si>
    <t>"oprava stávajícího zatrubnění"41*0,9*0,15</t>
  </si>
  <si>
    <t>104</t>
  </si>
  <si>
    <t>899623181</t>
  </si>
  <si>
    <t>Obetonování potrubí nebo zdiva stok betonem prostým tř. C 30/37 v otevřeném výkopu</t>
  </si>
  <si>
    <t>-186369958</t>
  </si>
  <si>
    <t>105</t>
  </si>
  <si>
    <t>31316008</t>
  </si>
  <si>
    <t>síť výztužná svařovaná DIN 488 jakost B500A 100x100mm drát D 8mm</t>
  </si>
  <si>
    <t>-2108983328</t>
  </si>
  <si>
    <t>8,9*0,8+8,9*1</t>
  </si>
  <si>
    <t>41*0,8+41*1</t>
  </si>
  <si>
    <t>89,82*1,15 'Přepočtené koeficientem množství</t>
  </si>
  <si>
    <t>106</t>
  </si>
  <si>
    <t>899722112</t>
  </si>
  <si>
    <t>Krytí potrubí z plastů výstražnou fólií z PVC přes 20 do 25 cm</t>
  </si>
  <si>
    <t>-659238866</t>
  </si>
  <si>
    <t>"chránička O2"(14+25)</t>
  </si>
  <si>
    <t>Ostatní konstrukce a práce, bourání</t>
  </si>
  <si>
    <t>107</t>
  </si>
  <si>
    <t>914111112</t>
  </si>
  <si>
    <t>Montáž svislé dopravní značky do velikosti 1 m2 páskováním na sloup</t>
  </si>
  <si>
    <t>-753093834</t>
  </si>
  <si>
    <t>108</t>
  </si>
  <si>
    <t>40445620</t>
  </si>
  <si>
    <t>zákazové, příkazové dopravní značky B1-B34, C1-15 700mm</t>
  </si>
  <si>
    <t>2087437932</t>
  </si>
  <si>
    <t>"C9a"2</t>
  </si>
  <si>
    <t>109</t>
  </si>
  <si>
    <t>914511112</t>
  </si>
  <si>
    <t>Montáž sloupku dopravních značek délky do 3,5 m s betonovým základem a patkou D 60 mm</t>
  </si>
  <si>
    <t>-1069238285</t>
  </si>
  <si>
    <t>110</t>
  </si>
  <si>
    <t>40445235</t>
  </si>
  <si>
    <t>sloupek pro dopravní značku Al D 60mm v 3,5m</t>
  </si>
  <si>
    <t>-1790715548</t>
  </si>
  <si>
    <t>111</t>
  </si>
  <si>
    <t>40445240</t>
  </si>
  <si>
    <t>patka pro sloupek Al D 60mm</t>
  </si>
  <si>
    <t>68438806</t>
  </si>
  <si>
    <t>112</t>
  </si>
  <si>
    <t>40445253</t>
  </si>
  <si>
    <t>víčko plastové na sloupek D 60mm</t>
  </si>
  <si>
    <t>1217180373</t>
  </si>
  <si>
    <t>113</t>
  </si>
  <si>
    <t>40445256</t>
  </si>
  <si>
    <t>svorka upínací na sloupek dopravní značky D 60mm</t>
  </si>
  <si>
    <t>557099772</t>
  </si>
  <si>
    <t>114</t>
  </si>
  <si>
    <t>916131213</t>
  </si>
  <si>
    <t>Osazení silničního obrubníku betonového stojatého s boční opěrou do lože z betonu prostého</t>
  </si>
  <si>
    <t>2128715907</t>
  </si>
  <si>
    <t>22+4+12,5+19,5+12,7</t>
  </si>
  <si>
    <t>115</t>
  </si>
  <si>
    <t>59217031</t>
  </si>
  <si>
    <t>obrubník silniční betonový 1000x150x250mm</t>
  </si>
  <si>
    <t>-1855108777</t>
  </si>
  <si>
    <t>22+4</t>
  </si>
  <si>
    <t>26*1,03 'Přepočtené koeficientem množství</t>
  </si>
  <si>
    <t>116</t>
  </si>
  <si>
    <t>59217032</t>
  </si>
  <si>
    <t>obrubník silniční betonový 1000x150x150mm</t>
  </si>
  <si>
    <t>-307496093</t>
  </si>
  <si>
    <t>12,+19,5+12,7</t>
  </si>
  <si>
    <t>44,2*1,03 'Přepočtené koeficientem množství</t>
  </si>
  <si>
    <t>117</t>
  </si>
  <si>
    <t>916231213</t>
  </si>
  <si>
    <t>Osazení chodníkového obrubníku betonového stojatého s boční opěrou do lože z betonu prostého</t>
  </si>
  <si>
    <t>-743657351</t>
  </si>
  <si>
    <t>34+4,50+3,70+2,20+2,20+12,70+28+1</t>
  </si>
  <si>
    <t>118</t>
  </si>
  <si>
    <t>59217036</t>
  </si>
  <si>
    <t>obrubník parkový betonový 500x80x250mm přírodní</t>
  </si>
  <si>
    <t>720051215</t>
  </si>
  <si>
    <t>88,3*1,03 'Přepočtené koeficientem množství</t>
  </si>
  <si>
    <t>119</t>
  </si>
  <si>
    <t>916991121</t>
  </si>
  <si>
    <t>Lože pod obrubníky, krajníky nebo obruby z dlažebních kostek z betonu prostého</t>
  </si>
  <si>
    <t>-456183628</t>
  </si>
  <si>
    <t>70,7*0,4*0,06</t>
  </si>
  <si>
    <t>88,3*0,3*0,06</t>
  </si>
  <si>
    <t>120</t>
  </si>
  <si>
    <t>919112233</t>
  </si>
  <si>
    <t>Řezání spár pro vytvoření komůrky š 20 mm hl 40 mm pro těsnící zálivku v živičném krytu</t>
  </si>
  <si>
    <t>-1508188313</t>
  </si>
  <si>
    <t>39+5,4</t>
  </si>
  <si>
    <t>121</t>
  </si>
  <si>
    <t>919122132</t>
  </si>
  <si>
    <t>Těsnění spár zálivkou za tepla pro komůrky š 20 mm hl 40 mm s těsnicím profilem</t>
  </si>
  <si>
    <t>951384309</t>
  </si>
  <si>
    <t>122</t>
  </si>
  <si>
    <t>919551111</t>
  </si>
  <si>
    <t>Zřízení propustku z trub plastových PE rýhovaných se spojkami nebo s hrdlem DN 300 mm</t>
  </si>
  <si>
    <t>1508534609</t>
  </si>
  <si>
    <t>příčný propustek</t>
  </si>
  <si>
    <t xml:space="preserve">"vč. seříznutí  do předepsaného sklonu"8,9</t>
  </si>
  <si>
    <t>123</t>
  </si>
  <si>
    <t>28611266</t>
  </si>
  <si>
    <t>trubka kanalizační PVC-U plnostěnná jednovrstvá DN 315x3000mm SN12</t>
  </si>
  <si>
    <t>1129387132</t>
  </si>
  <si>
    <t>124</t>
  </si>
  <si>
    <t>919726122</t>
  </si>
  <si>
    <t>Geotextilie pro ochranu, separaci a filtraci netkaná měrná hm přes 200 do 300 g/m2</t>
  </si>
  <si>
    <t>-1797646177</t>
  </si>
  <si>
    <t>"cyklostezka ukotvená mezi chod. obrubami"100,5</t>
  </si>
  <si>
    <t xml:space="preserve">"manipulační pruh  - vegetační dlažba s distančními nálisky"48</t>
  </si>
  <si>
    <t>"příčný propustek"8,9*0,9</t>
  </si>
  <si>
    <t>"oprava stávajícího zatrubnění"41*0,9</t>
  </si>
  <si>
    <t>125</t>
  </si>
  <si>
    <t>919735111</t>
  </si>
  <si>
    <t>Řezání stávajícího živičného krytu hl do 50 mm</t>
  </si>
  <si>
    <t>244093838</t>
  </si>
  <si>
    <t>"tl. 40 mm"39</t>
  </si>
  <si>
    <t>126</t>
  </si>
  <si>
    <t>919735112</t>
  </si>
  <si>
    <t>Řezání stávajícího živičného krytu hl přes 50 do 100 mm</t>
  </si>
  <si>
    <t>1112613501</t>
  </si>
  <si>
    <t>"tl. 60 mm"38</t>
  </si>
  <si>
    <t>"tl. 100 mm"2,7*2</t>
  </si>
  <si>
    <t>127</t>
  </si>
  <si>
    <t>935113989</t>
  </si>
  <si>
    <t>Hloubková přeložka stáv. vodovodu užit. vody ze studny 	</t>
  </si>
  <si>
    <t>-1269435918</t>
  </si>
  <si>
    <t>"vyříznutí trubky, osazení spojek a napojení st. vodovodu + nová trubka vodovodu 8,00 m vč. zemních prací"1</t>
  </si>
  <si>
    <t>128</t>
  </si>
  <si>
    <t>936104278</t>
  </si>
  <si>
    <t>Montáž odpadkového koše do betonové patky</t>
  </si>
  <si>
    <t>-519565535</t>
  </si>
  <si>
    <t>"dovoz ze skládky investora a zpětné osazení"1</t>
  </si>
  <si>
    <t>129</t>
  </si>
  <si>
    <t>966001215</t>
  </si>
  <si>
    <t>Odstranění st. litinové stojanové ruční pumpy u studny 	</t>
  </si>
  <si>
    <t>973776017</t>
  </si>
  <si>
    <t>130</t>
  </si>
  <si>
    <t>966001311</t>
  </si>
  <si>
    <t>Odstranění odpadkového koše s betonovou patkou</t>
  </si>
  <si>
    <t>-875772741</t>
  </si>
  <si>
    <t>"odvoz na skládku investora pro zpětné osazení"1</t>
  </si>
  <si>
    <t>131</t>
  </si>
  <si>
    <t>966008212</t>
  </si>
  <si>
    <t>Bourání odvodňovacího žlabu z betonových příkopových tvárnic š přes 500 do 800 mm</t>
  </si>
  <si>
    <t>1371435013</t>
  </si>
  <si>
    <t>997</t>
  </si>
  <si>
    <t>Přesun sutě</t>
  </si>
  <si>
    <t>132</t>
  </si>
  <si>
    <t>997221551</t>
  </si>
  <si>
    <t>Vodorovná doprava suti ze sypkých materiálů do 1 km</t>
  </si>
  <si>
    <t>-99979353</t>
  </si>
  <si>
    <t>"beton"0,91+0,075+0,087</t>
  </si>
  <si>
    <t>"kamenivo"2,61+2,925</t>
  </si>
  <si>
    <t>"živice"1,98</t>
  </si>
  <si>
    <t>"frézing"5,474+6,9</t>
  </si>
  <si>
    <t>133</t>
  </si>
  <si>
    <t>997221559</t>
  </si>
  <si>
    <t>Příplatek ZKD 1 km u vodorovné dopravy suti ze sypkých materiálů</t>
  </si>
  <si>
    <t>1889343025</t>
  </si>
  <si>
    <t>20,961*14</t>
  </si>
  <si>
    <t>134</t>
  </si>
  <si>
    <t>997221571</t>
  </si>
  <si>
    <t>Vodorovná doprava vybouraných hmot do 1 km</t>
  </si>
  <si>
    <t>1315292406</t>
  </si>
  <si>
    <t>"obrubníky"7,585</t>
  </si>
  <si>
    <t>"potrubí, UV, skruže, zákryt. desky, žlab, základy"10,88+1,4+2,106+1,504+0,4+0,087+0,075+9,275</t>
  </si>
  <si>
    <t>135</t>
  </si>
  <si>
    <t>997221579</t>
  </si>
  <si>
    <t>Příplatek ZKD 1 km u vodorovné dopravy vybouraných hmot</t>
  </si>
  <si>
    <t>-1578990989</t>
  </si>
  <si>
    <t>33,312*14</t>
  </si>
  <si>
    <t>136</t>
  </si>
  <si>
    <t>997221611</t>
  </si>
  <si>
    <t>Nakládání suti na dopravní prostředky pro vodorovnou dopravu</t>
  </si>
  <si>
    <t>-1213243487</t>
  </si>
  <si>
    <t>137</t>
  </si>
  <si>
    <t>997221612</t>
  </si>
  <si>
    <t>Nakládání vybouraných hmot na dopravní prostředky pro vodorovnou dopravu</t>
  </si>
  <si>
    <t>-428693606</t>
  </si>
  <si>
    <t>138</t>
  </si>
  <si>
    <t>997221861</t>
  </si>
  <si>
    <t>Poplatek za uložení na recyklační skládce (skládkovné) stavebního odpadu z prostého betonu pod kódem 17 01 01</t>
  </si>
  <si>
    <t>-696808857</t>
  </si>
  <si>
    <t>"potrubí, UV, skruže, zákryt. desky, žlab, základy"(10,88+1,4+2,106+1,504+0,4+0,087+0,075+9,275)/2</t>
  </si>
  <si>
    <t>139</t>
  </si>
  <si>
    <t>997221862</t>
  </si>
  <si>
    <t>Poplatek za uložení na recyklační skládce (skládkovné) stavebního odpadu z armovaného betonu pod kódem 17 01 01</t>
  </si>
  <si>
    <t>-727575213</t>
  </si>
  <si>
    <t>140</t>
  </si>
  <si>
    <t>997221873</t>
  </si>
  <si>
    <t>Poplatek za uložení na recyklační skládce (skládkovné) stavebního odpadu zeminy a kamení zatříděného do Katalogu odpadů pod kódem 17 05 04</t>
  </si>
  <si>
    <t>-879750797</t>
  </si>
  <si>
    <t>141</t>
  </si>
  <si>
    <t>997221875</t>
  </si>
  <si>
    <t>Poplatek za uložení na recyklační skládce (skládkovné) stavebního odpadu asfaltového bez obsahu dehtu zatříděného do Katalogu odpadů pod kódem 17 03 02</t>
  </si>
  <si>
    <t>480628911</t>
  </si>
  <si>
    <t>998</t>
  </si>
  <si>
    <t>Přesun hmot</t>
  </si>
  <si>
    <t>142</t>
  </si>
  <si>
    <t>998223011</t>
  </si>
  <si>
    <t>Přesun hmot pro pozemní komunikace s krytem dlážděným</t>
  </si>
  <si>
    <t>-806141551</t>
  </si>
  <si>
    <t>PSV</t>
  </si>
  <si>
    <t>Práce a dodávky PSV</t>
  </si>
  <si>
    <t>767</t>
  </si>
  <si>
    <t>Konstrukce zámečnické</t>
  </si>
  <si>
    <t>143</t>
  </si>
  <si>
    <t>767995118</t>
  </si>
  <si>
    <t xml:space="preserve">D+M  silniční dopravně bezpečnostní zábradlí v 1300 mm</t>
  </si>
  <si>
    <t xml:space="preserve">m </t>
  </si>
  <si>
    <t>718653324</t>
  </si>
  <si>
    <t xml:space="preserve">Poznámka k položce:_x000d_
odečteno planimetricky v programu  Autocad ze situačních výkresů a výkresů vzorových příč. řezů_x000d_
1x pole délky 3,00 m + 2x sloupek do bet. základů_x000d_
1x pole délky 1,50 m + 2x sloupek do bet. základů</t>
  </si>
  <si>
    <t>"vč. zemních prací"3+1,5</t>
  </si>
  <si>
    <t>Soupis:</t>
  </si>
  <si>
    <t>SO 101 - Zpevněné plochy - vyvolané náklady</t>
  </si>
  <si>
    <t>HSV - HSV</t>
  </si>
  <si>
    <t xml:space="preserve">    Dřevo - Dřevo</t>
  </si>
  <si>
    <t xml:space="preserve">    Hodáčkovi - Hodáčkovi</t>
  </si>
  <si>
    <t>Dřevo</t>
  </si>
  <si>
    <t xml:space="preserve">Plynová přípojka - prodloužení </t>
  </si>
  <si>
    <t>-1144639513</t>
  </si>
  <si>
    <t>" PD vč. projednání, realizace přípojka, připojení, geodet zaměření"1</t>
  </si>
  <si>
    <t xml:space="preserve">Elektropřípojka - prodloužení </t>
  </si>
  <si>
    <t>1479628286</t>
  </si>
  <si>
    <t xml:space="preserve">provede ČEZ na základě smlouvy </t>
  </si>
  <si>
    <t>Hodáčkovi</t>
  </si>
  <si>
    <t>1.1</t>
  </si>
  <si>
    <t>Plynová přípojka</t>
  </si>
  <si>
    <t>714825944</t>
  </si>
  <si>
    <t>2.1</t>
  </si>
  <si>
    <t>Elektropřípojka</t>
  </si>
  <si>
    <t>968138388</t>
  </si>
  <si>
    <t>Vodovodní přípojka</t>
  </si>
  <si>
    <t>902881287</t>
  </si>
  <si>
    <t>Kanalizační přípojka</t>
  </si>
  <si>
    <t>216666597</t>
  </si>
  <si>
    <t>HR01</t>
  </si>
  <si>
    <t>Hloubení rýh pod chodníkem</t>
  </si>
  <si>
    <t>HR02</t>
  </si>
  <si>
    <t>Hloubení rýh pod chodníkem strojně</t>
  </si>
  <si>
    <t>HR03</t>
  </si>
  <si>
    <t>Hloubení rýh v zeleném pásu ručně</t>
  </si>
  <si>
    <t>HR04</t>
  </si>
  <si>
    <t>Hloubení rýh v zeleném pásu strojně</t>
  </si>
  <si>
    <t>HR05</t>
  </si>
  <si>
    <t>Hloubení rýh ve vozovce ručně</t>
  </si>
  <si>
    <t>HR06</t>
  </si>
  <si>
    <t>Hloubení rýh ve vozovce strojně</t>
  </si>
  <si>
    <t>HRR04</t>
  </si>
  <si>
    <t>Rýhy v zeleném pásu strojně - objem</t>
  </si>
  <si>
    <t>39,48</t>
  </si>
  <si>
    <t>SO 401 - Veřejné osvětlení</t>
  </si>
  <si>
    <t>I01</t>
  </si>
  <si>
    <t xml:space="preserve">Izolace zemních spojek FeZn </t>
  </si>
  <si>
    <t>I02</t>
  </si>
  <si>
    <t xml:space="preserve">Izolace zemnícího drátu FeZn na přechodu mezi prostředím </t>
  </si>
  <si>
    <t>PO01</t>
  </si>
  <si>
    <t>Celkový objem horniny na uložení na skládku</t>
  </si>
  <si>
    <t>11,238</t>
  </si>
  <si>
    <t>SP01</t>
  </si>
  <si>
    <t>Počet spojek</t>
  </si>
  <si>
    <t>ST01</t>
  </si>
  <si>
    <t>Počet nových stožárů VO</t>
  </si>
  <si>
    <t>VJ02</t>
  </si>
  <si>
    <t>Výkopy jam stožárů VO a RVO</t>
  </si>
  <si>
    <t>1,368</t>
  </si>
  <si>
    <t>VP01</t>
  </si>
  <si>
    <t>Vodorovné přemístění horniny na skládku</t>
  </si>
  <si>
    <t>40,848</t>
  </si>
  <si>
    <t>VP02</t>
  </si>
  <si>
    <t>Vodorovné přemístění horniny ze skládky pro zpětný zásyp</t>
  </si>
  <si>
    <t>VP03</t>
  </si>
  <si>
    <t>Zpětný dovoz zeminy pro zásypy rušených stožárů</t>
  </si>
  <si>
    <t>29,61</t>
  </si>
  <si>
    <t xml:space="preserve">    8 - Vedení trubní dálková a přípojná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</si>
  <si>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</si>
  <si>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</si>
  <si>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</si>
  <si>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</si>
  <si>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>HZS - Hodinové zúčtovací sazby</t>
  </si>
  <si>
    <t xml:space="preserve">    VRN1 - Průzkumné, zeměměřičské a projektové práce</t>
  </si>
  <si>
    <t xml:space="preserve">    VRN6 - Územní vlivy</t>
  </si>
  <si>
    <t xml:space="preserve">    VRN7 - Provozní vlivy</t>
  </si>
  <si>
    <t>Vedení trubní dálková a přípojná</t>
  </si>
  <si>
    <t>871363120</t>
  </si>
  <si>
    <t>Montáž kanalizačního potrubí z tvrdého PVC-U hladkého plnostěnného tuhost SN 4 DN 250</t>
  </si>
  <si>
    <t>943503441</t>
  </si>
  <si>
    <t>"Instalace stožárového pouzdra průměr 250mm/délka 800mm" 4</t>
  </si>
  <si>
    <t>28611140</t>
  </si>
  <si>
    <t>trubka kanalizační PVC DN 250x1000mm SN4</t>
  </si>
  <si>
    <t>102421903</t>
  </si>
  <si>
    <t>945421110</t>
  </si>
  <si>
    <t>Hydraulická zvedací plošina včetně obsluhy instalovaná na automobilovém podvozku, výšky zdvihu do 18 m</t>
  </si>
  <si>
    <t>hod</t>
  </si>
  <si>
    <t>-854817988</t>
  </si>
  <si>
    <t>741</t>
  </si>
  <si>
    <t>Elektroinstalace - silnoproud</t>
  </si>
  <si>
    <t>741320041</t>
  </si>
  <si>
    <t>Montáž pojistek se zapojením vodičů pojistkových částí patron do 60 A se styčným kroužkem</t>
  </si>
  <si>
    <t>1927099436</t>
  </si>
  <si>
    <t>34523415</t>
  </si>
  <si>
    <t>vložka pojistková E27 normální 2410 6A</t>
  </si>
  <si>
    <t>-169491220</t>
  </si>
  <si>
    <t>Práce a dodávky M</t>
  </si>
  <si>
    <t>21-M</t>
  </si>
  <si>
    <t>Elektromontáže</t>
  </si>
  <si>
    <t>210100096</t>
  </si>
  <si>
    <t>Ukončení vodičů izolovaných s označením a zapojením na svorkovnici s otevřením a uzavřením krytu průřezu žíly do 2,5 mm2</t>
  </si>
  <si>
    <t>391055720</t>
  </si>
  <si>
    <t>"stožár s jedním svítidlem (1 kabel)*počet ks" (3*1)*4</t>
  </si>
  <si>
    <t>210100101</t>
  </si>
  <si>
    <t>Ukončení vodičů izolovaných s označením a zapojením na svorkovnici s otevřením a uzavřením krytu průřezu žíly do 16 mm2</t>
  </si>
  <si>
    <t>1472026249</t>
  </si>
  <si>
    <t>"stožár stávající (1 kabel)*počet ks" (4*1)*1</t>
  </si>
  <si>
    <t>"stožár průchozí (2 kabely)*počet ks" (4*2)*3</t>
  </si>
  <si>
    <t>"stožár koncový (1 kabel)*počet ks" (4*1)*1</t>
  </si>
  <si>
    <t>210203901</t>
  </si>
  <si>
    <t>Montáž svítidel LED se zapojením vodičů průmyslových nebo venkovních na výložník nebo dřík</t>
  </si>
  <si>
    <t>-1535142667</t>
  </si>
  <si>
    <t>34774000.R01</t>
  </si>
  <si>
    <t>Svítidlo veřejného osvětlení, zdroj LED, 1350lm, 2700K, optika M11, CLO, IP66, IK09, autonomní stmívání na 60% výkonu</t>
  </si>
  <si>
    <t>2140245937</t>
  </si>
  <si>
    <t>210204011</t>
  </si>
  <si>
    <t>Montáž stožárů osvětlení samostatně stojících ocelových, délky do 12 m</t>
  </si>
  <si>
    <t>1581967235</t>
  </si>
  <si>
    <t>"Počet nových stožárů VO" 4</t>
  </si>
  <si>
    <t>31674100.R06</t>
  </si>
  <si>
    <t>Stožár osvětlovací třístupňový bezpaticový, v. nadzemní 6m, 133/89/60, žárově zinkovaný</t>
  </si>
  <si>
    <t>414280632</t>
  </si>
  <si>
    <t>210204201</t>
  </si>
  <si>
    <t>Montáž elektrovýzbroje stožárů osvětlení 1 okruh</t>
  </si>
  <si>
    <t>1546427513</t>
  </si>
  <si>
    <t>31674131</t>
  </si>
  <si>
    <t>výzbroj stožárová SV 6.16.4</t>
  </si>
  <si>
    <t>-12447881</t>
  </si>
  <si>
    <t>210204221</t>
  </si>
  <si>
    <t>Montáž ostatních doplňků osvětlení manžety stožárové, průměru do 150 mm</t>
  </si>
  <si>
    <t>191830593</t>
  </si>
  <si>
    <t>31674124</t>
  </si>
  <si>
    <t>manžeta plastová ochranná na stožár d=133mm</t>
  </si>
  <si>
    <t>-1904312132</t>
  </si>
  <si>
    <t>210220022</t>
  </si>
  <si>
    <t>Montáž uzemňovacího vedení s upevněním, propojením a připojením pomocí svorek v zemi s izolací spojů vodičů FeZn drátem nebo lanem průměru do 10 mm v městské zástavbě</t>
  </si>
  <si>
    <t>-192352419</t>
  </si>
  <si>
    <t xml:space="preserve">"Zemní vedení - ruční rýha v chodníku"  HR01</t>
  </si>
  <si>
    <t>"Zemní vedení - strojní rýha v chodníku" HR02</t>
  </si>
  <si>
    <t>"Zemní vedení - ruční rýha v zeleném pásu" HR03</t>
  </si>
  <si>
    <t>"Zemní vedení - strojní rýha v zeleném pásu" HR04</t>
  </si>
  <si>
    <t>"Zemní vedení - ruční rýha ve vozovce" HR05</t>
  </si>
  <si>
    <t>"Zemní vedení - strojní rýha ve vozovce" HR06</t>
  </si>
  <si>
    <t>"Připojení na nové stožáry VO (2,5m*počet stožárů VO)" 2,5*4</t>
  </si>
  <si>
    <t>35441073</t>
  </si>
  <si>
    <t>drát D 10mm FeZn</t>
  </si>
  <si>
    <t>-349555418</t>
  </si>
  <si>
    <t>151*0,625 "Přepočtené koeficientem množství</t>
  </si>
  <si>
    <t>210220300</t>
  </si>
  <si>
    <t>Montáž hromosvodného vedení svorek s jedním šroubem</t>
  </si>
  <si>
    <t>562988923</t>
  </si>
  <si>
    <t>"Montáž drátu FeZn na nový stožár VO" ST01</t>
  </si>
  <si>
    <t>35441895</t>
  </si>
  <si>
    <t>svorka připojovací k připojení kovových částí</t>
  </si>
  <si>
    <t>256</t>
  </si>
  <si>
    <t>-1317628578</t>
  </si>
  <si>
    <t>210220301</t>
  </si>
  <si>
    <t>Montáž hromosvodného vedení svorek se 2 šrouby</t>
  </si>
  <si>
    <t>-763806158</t>
  </si>
  <si>
    <t>"Odbočky k novým stožárům VO" 3</t>
  </si>
  <si>
    <t xml:space="preserve">"Připojení ke stávajícímu vedení FeZn"  1</t>
  </si>
  <si>
    <t>35441885</t>
  </si>
  <si>
    <t>svorka spojovací pro lano D 8-10mm</t>
  </si>
  <si>
    <t>1828019877</t>
  </si>
  <si>
    <t>210220458</t>
  </si>
  <si>
    <t>Montáž hromosvodného vedení ochranných prvků a doplňků antikorozní ochrany přechodu mezi prostředím pomocí nátěru nebo smršťovací pásky</t>
  </si>
  <si>
    <t>-813828023</t>
  </si>
  <si>
    <t>Poznámka k položce:_x000d_
"Izolace na přechodu ze základu"</t>
  </si>
  <si>
    <t>"Izolace antikorozní zemního zemnicího drátu v místě zemní spojky pomocí petrolátové pásky" SP01</t>
  </si>
  <si>
    <t>"Izolace drátu FeZn na přechodu mezi podzemním a nadzemním prostředím pomocí smršťovací pásky zeleno-žluté" ST01</t>
  </si>
  <si>
    <t>34343200.R01</t>
  </si>
  <si>
    <t xml:space="preserve">Páska petrolátová_x000d_
</t>
  </si>
  <si>
    <t>698099010</t>
  </si>
  <si>
    <t>34343202</t>
  </si>
  <si>
    <t>trubka smršťovací středněstěnná s lepidlem</t>
  </si>
  <si>
    <t>661674619</t>
  </si>
  <si>
    <t>210280002</t>
  </si>
  <si>
    <t>Zkoušky a prohlídky elektrických rozvodů a zařízení celková prohlídka, zkoušení, měření a vyhotovení revizní zprávy pro objem montážních prací přes 100 do 500 tisíc Kč</t>
  </si>
  <si>
    <t>855805142</t>
  </si>
  <si>
    <t>210812011</t>
  </si>
  <si>
    <t>Montáž izolovaných kabelů měděných do 1 kV bez ukončení plných nebo laněných kulatých (např. CYKY, CYKFY) uložených volně nebo v liště počtu a průřezu žil 3x1,5 až 6 mm2</t>
  </si>
  <si>
    <t>615171181</t>
  </si>
  <si>
    <t>"montáž kabelu 3x1,5 na 6m stožár (délka*počet stožárů)" 8*4</t>
  </si>
  <si>
    <t>34111030</t>
  </si>
  <si>
    <t>kabel instalační jádro Cu plné izolace PVC plášť PVC 450/750V (CYKY) 3x1,5mm2</t>
  </si>
  <si>
    <t>-1897829709</t>
  </si>
  <si>
    <t>32*1,15 "Přepočtené koeficientem množství</t>
  </si>
  <si>
    <t>210812035</t>
  </si>
  <si>
    <t>Montáž izolovaných kabelů měděných do 1 kV bez ukončení plných nebo laněných kulatých (např. CYKY, CYKFY) uložených volně nebo v liště počtu a průřezu žil 4x16 mm2</t>
  </si>
  <si>
    <t>-753079183</t>
  </si>
  <si>
    <t>"délka zemního vedení" 141</t>
  </si>
  <si>
    <t>"kabelová rezerva na stožár (5m*počet stožárů)" 5*4</t>
  </si>
  <si>
    <t>34111080</t>
  </si>
  <si>
    <t>kabel instalační jádro Cu plné izolace PVC plášť PVC 450/750V (CYKY) 4x16mm2</t>
  </si>
  <si>
    <t>2035999423</t>
  </si>
  <si>
    <t>161*1,15 "Přepočtené koeficientem množství</t>
  </si>
  <si>
    <t>46-M</t>
  </si>
  <si>
    <t>Zemní práce při extr.mont.pracích</t>
  </si>
  <si>
    <t>460010023</t>
  </si>
  <si>
    <t>Vytyčení trasy vedení kabelového (podzemního) ve volném terénu</t>
  </si>
  <si>
    <t>km</t>
  </si>
  <si>
    <t>324126002</t>
  </si>
  <si>
    <t>460021121</t>
  </si>
  <si>
    <t>Sejmutí ornice strojně včetně rozpojení, naložení na dopravní prostředek, přemístění ornice na vzdálenost do 50 m a její složení tl. vrstvy do 20 cm</t>
  </si>
  <si>
    <t>-2142580295</t>
  </si>
  <si>
    <t>"Rýhy v zeleném pásu (délka*šířka)" HR04*0,35</t>
  </si>
  <si>
    <t>460141112</t>
  </si>
  <si>
    <t>Hloubení jam strojně včetně urovnáním dna s přemístěním výkopku do vzdálenosti 3 m od okraje jámy nebo s naložením na dopravní prostředek v hornině třídy těžitelnosti I skupiny 3</t>
  </si>
  <si>
    <t>-1167643417</t>
  </si>
  <si>
    <t>"výkopy - stožáry nové 6m (d*š*v)*počet ks" (0,6*0,6*(0,95))*4</t>
  </si>
  <si>
    <t>460171172</t>
  </si>
  <si>
    <t>Hloubení kabelových rýh strojně včetně urovnání dna s přemístěním výkopku do vzdálenosti 3 m od okraje jámy nebo s naložením na dopravní prostředek šířky 35 cm hloubky 80 cm v hornině třídy těžitelnosti I skupiny 3</t>
  </si>
  <si>
    <t>2029935484</t>
  </si>
  <si>
    <t>"hloubení rýh strojně v zeleném pásu a cyklostezce" 141</t>
  </si>
  <si>
    <t>460341113</t>
  </si>
  <si>
    <t>Vodorovné přemístění (odvoz) horniny dopravními prostředky včetně složení, bez naložení a rozprostření jakékoliv třídy, na vzdálenost přes 500 do 1000 m</t>
  </si>
  <si>
    <t>-766374281</t>
  </si>
  <si>
    <t>"Jámy pro stožáry VO" VJ02</t>
  </si>
  <si>
    <t>"Rýhy v zeleném pásu provedené strojně (délka*šířka*hloubka)" HR04*0,35*(0,8)</t>
  </si>
  <si>
    <t>Zpětný dovoz zeminy</t>
  </si>
  <si>
    <t>"Zásyp rýh v zeleném pásu provedené strojně (délka*šířka*hloubka)" HRR04-(HR04*0,35*0,2)</t>
  </si>
  <si>
    <t>VP01+VP03</t>
  </si>
  <si>
    <t>460341121</t>
  </si>
  <si>
    <t>Vodorovné přemístění (odvoz) horniny dopravními prostředky včetně složení, bez naložení a rozprostření jakékoliv třídy, na vzdálenost Příplatek k ceně -1113 za každých dalších i započatých 1000 m</t>
  </si>
  <si>
    <t>-592636221</t>
  </si>
  <si>
    <t>"Těžená hornina" VP01</t>
  </si>
  <si>
    <t>"Zpětný dovoz horniny" VP03</t>
  </si>
  <si>
    <t>70,458*11 "Přepočtené koeficientem množství</t>
  </si>
  <si>
    <t>460361121</t>
  </si>
  <si>
    <t>Poplatek (skládkovné) za uložení zeminy na recyklační skládce zatříděné do Katalogu odpadů pod kódem 17 05 04</t>
  </si>
  <si>
    <t>-2124501093</t>
  </si>
  <si>
    <t>"Zemina a štěrky z rýh a výkopů" VP01</t>
  </si>
  <si>
    <t>"Odečet ke zpětným zásypům" VP02*(-1)+VP03*(-1)</t>
  </si>
  <si>
    <t>"Převod objemu na hmotnost (2t/1m3)t" PO01*2</t>
  </si>
  <si>
    <t>460371121</t>
  </si>
  <si>
    <t>Naložení výkopku strojně z hornin třídy těžitelnosti I skupiny 1 až 3</t>
  </si>
  <si>
    <t>-2032532947</t>
  </si>
  <si>
    <t>"Rýhy v zeleném pásu strojně (délka*šířka*hloubka)" HRR04-(HR04*0,35*0,2)</t>
  </si>
  <si>
    <t>460451182</t>
  </si>
  <si>
    <t>Zásyp kabelových rýh strojně s přemístěním sypaniny ze vzdálenosti do 10 m, s uložením výkopku ve vrstvách včetně zhutnění a urovnání povrchu šířky 35 cm hloubky 80 cm z horniny třídy těžitelnosti I skupiny 3</t>
  </si>
  <si>
    <t>-106213017</t>
  </si>
  <si>
    <t>"Zásyp rýh v zeleném pásu" HR04</t>
  </si>
  <si>
    <t>460571111</t>
  </si>
  <si>
    <t>Rozprostření a urovnání ornice strojně včetně přemístění hromad nebo dočasných skládek na místo spotřeby ze vzdálenosti do 50 m při souvislé ploše, tl. vrstvy do 20 cm</t>
  </si>
  <si>
    <t>1066909235</t>
  </si>
  <si>
    <t>"Rýhy v zeleném pásu" HR04*0,35</t>
  </si>
  <si>
    <t>460581121</t>
  </si>
  <si>
    <t>Úprava terénu zatravnění, včetně dodání osiva a zalití vodou na rovině</t>
  </si>
  <si>
    <t>-1720758749</t>
  </si>
  <si>
    <t>"Rýhy v zeleném pásu" (HR04)*0,5</t>
  </si>
  <si>
    <t>460641131</t>
  </si>
  <si>
    <t>Základové konstrukce základ bez bednění do rostlé zeminy z monolitického železobetonu bez výztuže se zvýšenými nároky na prostředí tř. C 25/30</t>
  </si>
  <si>
    <t>-1972192012</t>
  </si>
  <si>
    <t xml:space="preserve">"betonování jam pro stožárové pouzdro 250 (výkop stožáru - objem stožárového pouzdra)*počet pouzder"  ((0,6*0,6*0,95)-(0.0491))*4</t>
  </si>
  <si>
    <t>460661111</t>
  </si>
  <si>
    <t>Kabelové lože z písku včetně podsypu, zhutnění a urovnání povrchu pro kabely nn bez zakrytí, šířky do 35 cm</t>
  </si>
  <si>
    <t>-1364897471</t>
  </si>
  <si>
    <t>"Pískové lože v rýhách v chodníku provedených ručním výkopem" HR01</t>
  </si>
  <si>
    <t>"Pískové lože v rýhách v chodníku provedených strojním výkopem" HR02</t>
  </si>
  <si>
    <t>"Pískové lože v rýhách v zeleném pásu provedených ručním výkopem" HR03</t>
  </si>
  <si>
    <t>"Pískové lože v rýhách v zeleném pásu provedených strojním výkopem" HR04</t>
  </si>
  <si>
    <t>460671113</t>
  </si>
  <si>
    <t>Výstražné prvky pro krytí kabelů včetně vyrovnání povrchu rýhy, rozvinutí a uložení fólie, šířky přes 25 do 35 cm</t>
  </si>
  <si>
    <t>-1494234512</t>
  </si>
  <si>
    <t>"Výstražná folie v rýze v zeleném pásu - výkop strojní" HR04</t>
  </si>
  <si>
    <t>460791212</t>
  </si>
  <si>
    <t>Montáž trubek ochranných uložených volně do rýhy plastových ohebných, vnitřního průměru přes 32 do 50 mm</t>
  </si>
  <si>
    <t>441196280</t>
  </si>
  <si>
    <t xml:space="preserve">"Chránička pro průchod mezi zeminou a stožárem VO  - nový stožár VO (délka*počet chrániček)*počet stožárů VO" (2,5*2)*4</t>
  </si>
  <si>
    <t xml:space="preserve">"Chránička pro průchod mezi zeminou a stožárem VO  - stávající stožár VO (délka*počet chrániček)*počet stožárů VO" (2,5*1)*1</t>
  </si>
  <si>
    <t>34571350</t>
  </si>
  <si>
    <t>trubka elektroinstalační ohebná dvouplášťová korugovaná HDPE (chránička) D 32/40mm</t>
  </si>
  <si>
    <t>-1622669109</t>
  </si>
  <si>
    <t>22,5*1,05 "Přepočtené koeficientem množství</t>
  </si>
  <si>
    <t>460791214</t>
  </si>
  <si>
    <t>Montáž trubek ochranných uložených volně do rýhy plastových ohebných, vnitřního průměru přes 90 do 110 mm</t>
  </si>
  <si>
    <t>-866913182</t>
  </si>
  <si>
    <t>"Chráničky kabelu VO v zemi" 7,5+7,5+7,5+5+3,5</t>
  </si>
  <si>
    <t>34571355</t>
  </si>
  <si>
    <t>trubka elektroinstalační ohebná dvouplášťová korugovaná HDPE+LDPE (chránička) D 93/110mm</t>
  </si>
  <si>
    <t>-1993352979</t>
  </si>
  <si>
    <t>31*1,05 "Přepočtené koeficientem množství</t>
  </si>
  <si>
    <t>HZS</t>
  </si>
  <si>
    <t>Hodinové zúčtovací sazby</t>
  </si>
  <si>
    <t>HZS2230.R01</t>
  </si>
  <si>
    <t>Napojení na stávající zařízení</t>
  </si>
  <si>
    <t>422620572</t>
  </si>
  <si>
    <t>HZS2232</t>
  </si>
  <si>
    <t>Hodinové zúčtovací sazby profesí PSV provádění stavebních instalací elektrikář odborný</t>
  </si>
  <si>
    <t>512</t>
  </si>
  <si>
    <t>-1857754022</t>
  </si>
  <si>
    <t>"stavební výpomoc" 5</t>
  </si>
  <si>
    <t>"nastavení svít., oživení soustavy vč. naprogramování parametrů" 2</t>
  </si>
  <si>
    <t>"komplexní vyzkoušení" 2</t>
  </si>
  <si>
    <t xml:space="preserve">"spolupráce s revizním technikem"  2</t>
  </si>
  <si>
    <t>Průzkumné, zeměměřičské a projektové práce</t>
  </si>
  <si>
    <t>011464000.R01</t>
  </si>
  <si>
    <t>Měření (monitoring) úrovně osvětlení</t>
  </si>
  <si>
    <t>-301424583</t>
  </si>
  <si>
    <t>034002000</t>
  </si>
  <si>
    <t>Zabezpečení staveniště</t>
  </si>
  <si>
    <t>-74605627</t>
  </si>
  <si>
    <t>VRN6</t>
  </si>
  <si>
    <t>Územní vlivy</t>
  </si>
  <si>
    <t>065002000</t>
  </si>
  <si>
    <t>Mimostaveništní doprava materiálů, výrobků a strojů</t>
  </si>
  <si>
    <t>1115085900</t>
  </si>
  <si>
    <t>VRN7</t>
  </si>
  <si>
    <t>Provozní vlivy</t>
  </si>
  <si>
    <t>071103000</t>
  </si>
  <si>
    <t>Provoz investora</t>
  </si>
  <si>
    <t>-581094983</t>
  </si>
  <si>
    <t>POZNAMKY.R</t>
  </si>
  <si>
    <t>Poznámky k rozpočtu</t>
  </si>
  <si>
    <t>1508369276</t>
  </si>
  <si>
    <t>V rozpočtu nejsou zahrnuty:</t>
  </si>
  <si>
    <t xml:space="preserve">- zábory pozemků, </t>
  </si>
  <si>
    <t>- místní poplatky,</t>
  </si>
  <si>
    <t>- dopravní značení,</t>
  </si>
  <si>
    <t>- označení stavby</t>
  </si>
  <si>
    <t>- výdaje na soubor technických dokumentů,</t>
  </si>
  <si>
    <t>SO 701 - Oplocení</t>
  </si>
  <si>
    <t xml:space="preserve">    3 - Svislé a kompletní konstrukce</t>
  </si>
  <si>
    <t xml:space="preserve">    6 - Úpravy povrchů, podlahy a osazování výplní</t>
  </si>
  <si>
    <t>-40308293</t>
  </si>
  <si>
    <t>20*(3,14*0,15*0,15)*0,9+4*(3,14*0,3*0,3)*1,5</t>
  </si>
  <si>
    <t>331260917</t>
  </si>
  <si>
    <t>-2103377936</t>
  </si>
  <si>
    <t>2,967*1,8</t>
  </si>
  <si>
    <t>685897638</t>
  </si>
  <si>
    <t>-778278366</t>
  </si>
  <si>
    <t>(36+22+7)*0,15*0,4</t>
  </si>
  <si>
    <t>2,6*0,15*0,3</t>
  </si>
  <si>
    <t>Svislé a kompletní konstrukce</t>
  </si>
  <si>
    <t>338171123</t>
  </si>
  <si>
    <t>Osazování sloupků a vzpěr plotových ocelových v přes 2 do 2,6 m se zabetonováním</t>
  </si>
  <si>
    <t>2106673314</t>
  </si>
  <si>
    <t xml:space="preserve">Poznámka k položce:_x000d_
odečteno planimetricky v programu  Autocad ze situačních výkresů a výkresů vzorových příč. řezů_x000d_
Sloupky a rámy u všech bran budou ošetřeny antikorozní úpravou. Navrhuje se  provedení  žárovým  zinkováním s vrchním barevným krycím  PUR lakem – případně vrchní ošetření dle požadavku majitele parcely. </t>
  </si>
  <si>
    <t>"parc. 41/7"2+2</t>
  </si>
  <si>
    <t>"st.p.23"3+1+2*2</t>
  </si>
  <si>
    <t>553422551</t>
  </si>
  <si>
    <t>sloupek plotový průběžný Pz a komaxitový 2500/44x3mm</t>
  </si>
  <si>
    <t>-351262283</t>
  </si>
  <si>
    <t>"parc. 41/7"2</t>
  </si>
  <si>
    <t>"st.p.23"3+1</t>
  </si>
  <si>
    <t>553422532</t>
  </si>
  <si>
    <t>sloupek plotový vzpěra Pz a komaxitový 2100/44x3mm</t>
  </si>
  <si>
    <t>860692685</t>
  </si>
  <si>
    <t>"st.p.23"2*2</t>
  </si>
  <si>
    <t>338171126</t>
  </si>
  <si>
    <t xml:space="preserve">Osazování sloupků a vzpěr plotových ocelových v přes  2,6 m se zabetonováním</t>
  </si>
  <si>
    <t>-1157009417</t>
  </si>
  <si>
    <t>5534225328</t>
  </si>
  <si>
    <t xml:space="preserve">sloupek plotový  Pz a komaxitový 2900/100x5mm</t>
  </si>
  <si>
    <t>-887715257</t>
  </si>
  <si>
    <t>348121211</t>
  </si>
  <si>
    <t>Osazení podhrabových desek dl do 2 m na ocelové plotové sloupky</t>
  </si>
  <si>
    <t>389745722</t>
  </si>
  <si>
    <t>"parc. 41/7"1</t>
  </si>
  <si>
    <t>"st.p.23"1</t>
  </si>
  <si>
    <t>59233119</t>
  </si>
  <si>
    <t>deska plotová betonová 2000x50x290mm</t>
  </si>
  <si>
    <t>247157311</t>
  </si>
  <si>
    <t>348121221</t>
  </si>
  <si>
    <t>Osazení podhrabových desek dl přes 2 do 3 m na ocelové plotové sloupky</t>
  </si>
  <si>
    <t>-343837805</t>
  </si>
  <si>
    <t>"parc. 41/7"7</t>
  </si>
  <si>
    <t>"st.p.23"6</t>
  </si>
  <si>
    <t>59233120</t>
  </si>
  <si>
    <t>deska plotová betonová 2900x50x290mm</t>
  </si>
  <si>
    <t>-1016178638</t>
  </si>
  <si>
    <t>348172114</t>
  </si>
  <si>
    <t>Montáž vjezdových bran samonosných jednokřídlových pl přes 4 m2 do 6 m2</t>
  </si>
  <si>
    <t>-2132472606</t>
  </si>
  <si>
    <t xml:space="preserve">Poznámka k položce:_x000d_
odečteno planimetricky v programu  Autocad ze situačních výkresů a výkresů vzorových příč. řezů_x000d_
Brána – bude provedena nová vjezdová brána ocelová v šířce 3,00 m s bočním mechanickým pojezdem. Brána bude vybavena pojezdovou lištou s koncovou vodící zarážkou. Rám bude tvořen profily DN 50 s výplní poplastovaným pletivem. nebo dle domluvy investora s majitelem pozemku. Všechna křídla budou uzamykate</t>
  </si>
  <si>
    <t>553423461</t>
  </si>
  <si>
    <t>brána kovová pojezdová 1500x3040mm</t>
  </si>
  <si>
    <t>-1947248347</t>
  </si>
  <si>
    <t>348172214</t>
  </si>
  <si>
    <t>Montáž vjezdových bran samonosných dvoukřídlových pl přes 5 m2 do 10 m2</t>
  </si>
  <si>
    <t>-1055847373</t>
  </si>
  <si>
    <t>553423673</t>
  </si>
  <si>
    <t>brána plotová dvoukřídlá Pz s PVC vrstvou 5000x1530mm, uzamykatelná</t>
  </si>
  <si>
    <t>-795021293</t>
  </si>
  <si>
    <t>348401120</t>
  </si>
  <si>
    <t>Montáž oplocení ze strojového pletiva s napínacími dráty v do 1,6 m</t>
  </si>
  <si>
    <t>-1073544491</t>
  </si>
  <si>
    <t>"st.p.23"19,4</t>
  </si>
  <si>
    <t>31324756</t>
  </si>
  <si>
    <t>pletivo drátěné se čtvercovými oky zapletené Pz 50x2x1600mm</t>
  </si>
  <si>
    <t>-718590447</t>
  </si>
  <si>
    <t>21,4*1,05 'Přepočtené koeficientem množství</t>
  </si>
  <si>
    <t>Úpravy povrchů, podlahy a osazování výplní</t>
  </si>
  <si>
    <t>628635512</t>
  </si>
  <si>
    <t>Vyplnění spár zdiva z lomového kamene maltou cementovou na hl do 70 mm s vyspárováním</t>
  </si>
  <si>
    <t>539074203</t>
  </si>
  <si>
    <t>0,7*2*2</t>
  </si>
  <si>
    <t>1 - Oplocení Hodáčkovi</t>
  </si>
  <si>
    <t>-149978955</t>
  </si>
  <si>
    <t>"parc. 41/1"6+2</t>
  </si>
  <si>
    <t>-1322805332</t>
  </si>
  <si>
    <t>"parc. 41/1"6</t>
  </si>
  <si>
    <t>-643189436</t>
  </si>
  <si>
    <t>"parc. 41/1"2</t>
  </si>
  <si>
    <t>-329174627</t>
  </si>
  <si>
    <t>-1682428787</t>
  </si>
  <si>
    <t>-67125311</t>
  </si>
  <si>
    <t>"parc. 41/1"7</t>
  </si>
  <si>
    <t>1536265385</t>
  </si>
  <si>
    <t>-935323966</t>
  </si>
  <si>
    <t>"parc. 41/1"1</t>
  </si>
  <si>
    <t>553423674</t>
  </si>
  <si>
    <t>brána plotová dvoukřídlá Pz s PVC vrstvou 6000x1530mm, uzamykatelná</t>
  </si>
  <si>
    <t>-509975399</t>
  </si>
  <si>
    <t>-158494189</t>
  </si>
  <si>
    <t>"parc. 41/1"21,15</t>
  </si>
  <si>
    <t>-1524919262</t>
  </si>
  <si>
    <t>21,15*1,05 'Přepočtené koeficientem množství</t>
  </si>
  <si>
    <t xml:space="preserve">SO 801 - Sadové a terénní úpravy </t>
  </si>
  <si>
    <t>836699154</t>
  </si>
  <si>
    <t>"ornice"(269+34,2)*0,15</t>
  </si>
  <si>
    <t>167151101</t>
  </si>
  <si>
    <t>Nakládání výkopku z hornin třídy těžitelnosti I skupiny 1 až 3 do 100 m3</t>
  </si>
  <si>
    <t>165563210</t>
  </si>
  <si>
    <t>181351103</t>
  </si>
  <si>
    <t>Rozprostření ornice tl vrstvy do 200 mm pl přes 100 do 500 m2 v rovině nebo ve svahu do 1:5 strojně</t>
  </si>
  <si>
    <t>-2004388920</t>
  </si>
  <si>
    <t>"tl. 150 mm"36+100+40+30+53+10+19*2*0,9</t>
  </si>
  <si>
    <t>181411131</t>
  </si>
  <si>
    <t>Založení parkového trávníku výsevem pl do 1000 m2 v rovině a ve svahu do 1:5</t>
  </si>
  <si>
    <t>395141101</t>
  </si>
  <si>
    <t>36+100+40+30+53+10</t>
  </si>
  <si>
    <t>-24780982</t>
  </si>
  <si>
    <t>269*0,02 'Přepočtené koeficientem množství</t>
  </si>
  <si>
    <t>181411133</t>
  </si>
  <si>
    <t>Založení parkového trávníku výsevem pl do 1000 m2 ve svahu přes 1:2 do 1:1</t>
  </si>
  <si>
    <t>1413347800</t>
  </si>
  <si>
    <t>-1553691812</t>
  </si>
  <si>
    <t>34,2*0,02 'Přepočtené koeficientem množství</t>
  </si>
  <si>
    <t>182111121</t>
  </si>
  <si>
    <t>Svahování v zářezech v hornině třídy těžitelnosti I skupiny 1 až 2 ručně</t>
  </si>
  <si>
    <t>-646556</t>
  </si>
  <si>
    <t>183403153</t>
  </si>
  <si>
    <t>Obdělání půdy hrabáním v rovině a svahu do 1:5</t>
  </si>
  <si>
    <t>-1916270753</t>
  </si>
  <si>
    <t>183403353</t>
  </si>
  <si>
    <t>Obdělání půdy hrabáním ve svahu přes 1:2 do 1:1</t>
  </si>
  <si>
    <t>-1467059574</t>
  </si>
  <si>
    <t>183403514</t>
  </si>
  <si>
    <t>Obdělání půdy rotovátorovám v rovině a svahu do 1:5</t>
  </si>
  <si>
    <t>-563553945</t>
  </si>
  <si>
    <t>(269+34,2)*2</t>
  </si>
  <si>
    <t>184813511</t>
  </si>
  <si>
    <t>Chemické odplevelení před založením kultury postřikem na široko v rovině a svahu do 1:5 ručně</t>
  </si>
  <si>
    <t>355409137</t>
  </si>
  <si>
    <t>184813513</t>
  </si>
  <si>
    <t>Chemické odplevelení před založením kultury postřikem na široko ve svahu přes 1:2 do 1:1 ručně</t>
  </si>
  <si>
    <t>-1502907471</t>
  </si>
  <si>
    <t>185802713</t>
  </si>
  <si>
    <t>Hnojení půdy umělým hnojivem na široko v rovině a svahu do 1:5</t>
  </si>
  <si>
    <t>754164370</t>
  </si>
  <si>
    <t>269*0,05</t>
  </si>
  <si>
    <t>185802733</t>
  </si>
  <si>
    <t>Hnojení půdy umělým hnojivem na široko ve svahu přes 1:2 do 1:1</t>
  </si>
  <si>
    <t>1596331466</t>
  </si>
  <si>
    <t>34,2*0,05</t>
  </si>
  <si>
    <t>25191155</t>
  </si>
  <si>
    <t>hnojivo průmyslové</t>
  </si>
  <si>
    <t>617455270</t>
  </si>
  <si>
    <t>(269+34,2)*0,05</t>
  </si>
  <si>
    <t>15,16*0,03 'Přepočtené koeficientem množství</t>
  </si>
  <si>
    <t>185803211</t>
  </si>
  <si>
    <t>Uválcování trávníku v rovině a svahu do 1:5</t>
  </si>
  <si>
    <t>-1596463830</t>
  </si>
  <si>
    <t>R- položka.1</t>
  </si>
  <si>
    <t>rež. náklady spojené s chem. odplevelením (příprava postřikové látky, doprava pracovníka, osobní hygiena, čištění postřikovače )</t>
  </si>
  <si>
    <t>komplet</t>
  </si>
  <si>
    <t>-834035648</t>
  </si>
  <si>
    <t>R- položka.3</t>
  </si>
  <si>
    <t>odstranění vyhrabaného odpadu a vegetačních zbytků vč. odvozu a uložení</t>
  </si>
  <si>
    <t>1835586628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</si>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</sst>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color rgb="FF000000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2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37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1" fillId="0" borderId="16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/>
    </xf>
    <xf numFmtId="167" fontId="41" fillId="0" borderId="18" xfId="0" applyNumberFormat="1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30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30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32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34</v>
      </c>
      <c r="AO17" s="23"/>
      <c r="AP17" s="23"/>
      <c r="AQ17" s="23"/>
      <c r="AR17" s="21"/>
      <c r="BE17" s="32"/>
      <c r="BS17" s="18" t="s">
        <v>35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36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35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38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39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40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41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42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43</v>
      </c>
      <c r="E29" s="48"/>
      <c r="F29" s="33" t="s">
        <v>44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45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46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47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48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49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50</v>
      </c>
      <c r="U35" s="55"/>
      <c r="V35" s="55"/>
      <c r="W35" s="55"/>
      <c r="X35" s="57" t="s">
        <v>51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52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53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54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55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54</v>
      </c>
      <c r="AI60" s="43"/>
      <c r="AJ60" s="43"/>
      <c r="AK60" s="43"/>
      <c r="AL60" s="43"/>
      <c r="AM60" s="65" t="s">
        <v>55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57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54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55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54</v>
      </c>
      <c r="AI75" s="43"/>
      <c r="AJ75" s="43"/>
      <c r="AK75" s="43"/>
      <c r="AL75" s="43"/>
      <c r="AM75" s="65" t="s">
        <v>55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58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25073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Průchod kolem jezírka v Zelenči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Obec Zeleneč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22. 9. 2025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25.6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Obec Zeleneč, Kasalova 467, 250 91 Zeleneč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31</v>
      </c>
      <c r="AJ89" s="41"/>
      <c r="AK89" s="41"/>
      <c r="AL89" s="41"/>
      <c r="AM89" s="81" t="str">
        <f>IF(E17="","",E17)</f>
        <v>PRODIN a.s., K Vápence 2745, 530 02 Pardubice</v>
      </c>
      <c r="AN89" s="72"/>
      <c r="AO89" s="72"/>
      <c r="AP89" s="72"/>
      <c r="AQ89" s="41"/>
      <c r="AR89" s="45"/>
      <c r="AS89" s="82" t="s">
        <v>59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29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36</v>
      </c>
      <c r="AJ90" s="41"/>
      <c r="AK90" s="41"/>
      <c r="AL90" s="41"/>
      <c r="AM90" s="81" t="str">
        <f>IF(E20="","",E20)</f>
        <v>Jana Förstlová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60</v>
      </c>
      <c r="D92" s="95"/>
      <c r="E92" s="95"/>
      <c r="F92" s="95"/>
      <c r="G92" s="95"/>
      <c r="H92" s="96"/>
      <c r="I92" s="97" t="s">
        <v>61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62</v>
      </c>
      <c r="AH92" s="95"/>
      <c r="AI92" s="95"/>
      <c r="AJ92" s="95"/>
      <c r="AK92" s="95"/>
      <c r="AL92" s="95"/>
      <c r="AM92" s="95"/>
      <c r="AN92" s="97" t="s">
        <v>63</v>
      </c>
      <c r="AO92" s="95"/>
      <c r="AP92" s="99"/>
      <c r="AQ92" s="100" t="s">
        <v>64</v>
      </c>
      <c r="AR92" s="45"/>
      <c r="AS92" s="101" t="s">
        <v>65</v>
      </c>
      <c r="AT92" s="102" t="s">
        <v>66</v>
      </c>
      <c r="AU92" s="102" t="s">
        <v>67</v>
      </c>
      <c r="AV92" s="102" t="s">
        <v>68</v>
      </c>
      <c r="AW92" s="102" t="s">
        <v>69</v>
      </c>
      <c r="AX92" s="102" t="s">
        <v>70</v>
      </c>
      <c r="AY92" s="102" t="s">
        <v>71</v>
      </c>
      <c r="AZ92" s="102" t="s">
        <v>72</v>
      </c>
      <c r="BA92" s="102" t="s">
        <v>73</v>
      </c>
      <c r="BB92" s="102" t="s">
        <v>74</v>
      </c>
      <c r="BC92" s="102" t="s">
        <v>75</v>
      </c>
      <c r="BD92" s="103" t="s">
        <v>76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77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ROUND(AG95+AG96+AG99+AG100+AG103,2)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ROUND(AS95+AS96+AS99+AS100+AS103,2)</f>
        <v>0</v>
      </c>
      <c r="AT94" s="115">
        <f>ROUND(SUM(AV94:AW94),2)</f>
        <v>0</v>
      </c>
      <c r="AU94" s="116">
        <f>ROUND(AU95+AU96+AU99+AU100+AU103,5)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ROUND(AZ95+AZ96+AZ99+AZ100+AZ103,2)</f>
        <v>0</v>
      </c>
      <c r="BA94" s="115">
        <f>ROUND(BA95+BA96+BA99+BA100+BA103,2)</f>
        <v>0</v>
      </c>
      <c r="BB94" s="115">
        <f>ROUND(BB95+BB96+BB99+BB100+BB103,2)</f>
        <v>0</v>
      </c>
      <c r="BC94" s="115">
        <f>ROUND(BC95+BC96+BC99+BC100+BC103,2)</f>
        <v>0</v>
      </c>
      <c r="BD94" s="117">
        <f>ROUND(BD95+BD96+BD99+BD100+BD103,2)</f>
        <v>0</v>
      </c>
      <c r="BE94" s="6"/>
      <c r="BS94" s="118" t="s">
        <v>78</v>
      </c>
      <c r="BT94" s="118" t="s">
        <v>79</v>
      </c>
      <c r="BU94" s="119" t="s">
        <v>80</v>
      </c>
      <c r="BV94" s="118" t="s">
        <v>81</v>
      </c>
      <c r="BW94" s="118" t="s">
        <v>5</v>
      </c>
      <c r="BX94" s="118" t="s">
        <v>82</v>
      </c>
      <c r="CL94" s="118" t="s">
        <v>1</v>
      </c>
    </row>
    <row r="95" s="7" customFormat="1" ht="16.5" customHeight="1">
      <c r="A95" s="120" t="s">
        <v>83</v>
      </c>
      <c r="B95" s="121"/>
      <c r="C95" s="122"/>
      <c r="D95" s="123" t="s">
        <v>84</v>
      </c>
      <c r="E95" s="123"/>
      <c r="F95" s="123"/>
      <c r="G95" s="123"/>
      <c r="H95" s="123"/>
      <c r="I95" s="124"/>
      <c r="J95" s="123" t="s">
        <v>85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'SO 001 - Všeobecné položky 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86</v>
      </c>
      <c r="AR95" s="127"/>
      <c r="AS95" s="128">
        <v>0</v>
      </c>
      <c r="AT95" s="129">
        <f>ROUND(SUM(AV95:AW95),2)</f>
        <v>0</v>
      </c>
      <c r="AU95" s="130">
        <f>'SO 001 - Všeobecné položky '!P120</f>
        <v>0</v>
      </c>
      <c r="AV95" s="129">
        <f>'SO 001 - Všeobecné položky '!J33</f>
        <v>0</v>
      </c>
      <c r="AW95" s="129">
        <f>'SO 001 - Všeobecné položky '!J34</f>
        <v>0</v>
      </c>
      <c r="AX95" s="129">
        <f>'SO 001 - Všeobecné položky '!J35</f>
        <v>0</v>
      </c>
      <c r="AY95" s="129">
        <f>'SO 001 - Všeobecné položky '!J36</f>
        <v>0</v>
      </c>
      <c r="AZ95" s="129">
        <f>'SO 001 - Všeobecné položky '!F33</f>
        <v>0</v>
      </c>
      <c r="BA95" s="129">
        <f>'SO 001 - Všeobecné položky '!F34</f>
        <v>0</v>
      </c>
      <c r="BB95" s="129">
        <f>'SO 001 - Všeobecné položky '!F35</f>
        <v>0</v>
      </c>
      <c r="BC95" s="129">
        <f>'SO 001 - Všeobecné položky '!F36</f>
        <v>0</v>
      </c>
      <c r="BD95" s="131">
        <f>'SO 001 - Všeobecné položky '!F37</f>
        <v>0</v>
      </c>
      <c r="BE95" s="7"/>
      <c r="BT95" s="132" t="s">
        <v>87</v>
      </c>
      <c r="BV95" s="132" t="s">
        <v>81</v>
      </c>
      <c r="BW95" s="132" t="s">
        <v>88</v>
      </c>
      <c r="BX95" s="132" t="s">
        <v>5</v>
      </c>
      <c r="CL95" s="132" t="s">
        <v>1</v>
      </c>
      <c r="CM95" s="132" t="s">
        <v>89</v>
      </c>
    </row>
    <row r="96" s="7" customFormat="1" ht="16.5" customHeight="1">
      <c r="A96" s="7"/>
      <c r="B96" s="121"/>
      <c r="C96" s="122"/>
      <c r="D96" s="123" t="s">
        <v>90</v>
      </c>
      <c r="E96" s="123"/>
      <c r="F96" s="123"/>
      <c r="G96" s="123"/>
      <c r="H96" s="123"/>
      <c r="I96" s="124"/>
      <c r="J96" s="123" t="s">
        <v>91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33">
        <f>ROUND(SUM(AG97:AG98),2)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86</v>
      </c>
      <c r="AR96" s="127"/>
      <c r="AS96" s="128">
        <f>ROUND(SUM(AS97:AS98),2)</f>
        <v>0</v>
      </c>
      <c r="AT96" s="129">
        <f>ROUND(SUM(AV96:AW96),2)</f>
        <v>0</v>
      </c>
      <c r="AU96" s="130">
        <f>ROUND(SUM(AU97:AU98),5)</f>
        <v>0</v>
      </c>
      <c r="AV96" s="129">
        <f>ROUND(AZ96*L29,2)</f>
        <v>0</v>
      </c>
      <c r="AW96" s="129">
        <f>ROUND(BA96*L30,2)</f>
        <v>0</v>
      </c>
      <c r="AX96" s="129">
        <f>ROUND(BB96*L29,2)</f>
        <v>0</v>
      </c>
      <c r="AY96" s="129">
        <f>ROUND(BC96*L30,2)</f>
        <v>0</v>
      </c>
      <c r="AZ96" s="129">
        <f>ROUND(SUM(AZ97:AZ98),2)</f>
        <v>0</v>
      </c>
      <c r="BA96" s="129">
        <f>ROUND(SUM(BA97:BA98),2)</f>
        <v>0</v>
      </c>
      <c r="BB96" s="129">
        <f>ROUND(SUM(BB97:BB98),2)</f>
        <v>0</v>
      </c>
      <c r="BC96" s="129">
        <f>ROUND(SUM(BC97:BC98),2)</f>
        <v>0</v>
      </c>
      <c r="BD96" s="131">
        <f>ROUND(SUM(BD97:BD98),2)</f>
        <v>0</v>
      </c>
      <c r="BE96" s="7"/>
      <c r="BS96" s="132" t="s">
        <v>78</v>
      </c>
      <c r="BT96" s="132" t="s">
        <v>87</v>
      </c>
      <c r="BV96" s="132" t="s">
        <v>81</v>
      </c>
      <c r="BW96" s="132" t="s">
        <v>92</v>
      </c>
      <c r="BX96" s="132" t="s">
        <v>5</v>
      </c>
      <c r="CL96" s="132" t="s">
        <v>1</v>
      </c>
      <c r="CM96" s="132" t="s">
        <v>89</v>
      </c>
    </row>
    <row r="97" s="4" customFormat="1" ht="16.5" customHeight="1">
      <c r="A97" s="120" t="s">
        <v>83</v>
      </c>
      <c r="B97" s="71"/>
      <c r="C97" s="134"/>
      <c r="D97" s="134"/>
      <c r="E97" s="135" t="s">
        <v>90</v>
      </c>
      <c r="F97" s="135"/>
      <c r="G97" s="135"/>
      <c r="H97" s="135"/>
      <c r="I97" s="135"/>
      <c r="J97" s="134"/>
      <c r="K97" s="135" t="s">
        <v>91</v>
      </c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6">
        <f>'SO 101 - Zpevněné plochy'!J30</f>
        <v>0</v>
      </c>
      <c r="AH97" s="134"/>
      <c r="AI97" s="134"/>
      <c r="AJ97" s="134"/>
      <c r="AK97" s="134"/>
      <c r="AL97" s="134"/>
      <c r="AM97" s="134"/>
      <c r="AN97" s="136">
        <f>SUM(AG97,AT97)</f>
        <v>0</v>
      </c>
      <c r="AO97" s="134"/>
      <c r="AP97" s="134"/>
      <c r="AQ97" s="137" t="s">
        <v>93</v>
      </c>
      <c r="AR97" s="73"/>
      <c r="AS97" s="138">
        <v>0</v>
      </c>
      <c r="AT97" s="139">
        <f>ROUND(SUM(AV97:AW97),2)</f>
        <v>0</v>
      </c>
      <c r="AU97" s="140">
        <f>'SO 101 - Zpevněné plochy'!P127</f>
        <v>0</v>
      </c>
      <c r="AV97" s="139">
        <f>'SO 101 - Zpevněné plochy'!J33</f>
        <v>0</v>
      </c>
      <c r="AW97" s="139">
        <f>'SO 101 - Zpevněné plochy'!J34</f>
        <v>0</v>
      </c>
      <c r="AX97" s="139">
        <f>'SO 101 - Zpevněné plochy'!J35</f>
        <v>0</v>
      </c>
      <c r="AY97" s="139">
        <f>'SO 101 - Zpevněné plochy'!J36</f>
        <v>0</v>
      </c>
      <c r="AZ97" s="139">
        <f>'SO 101 - Zpevněné plochy'!F33</f>
        <v>0</v>
      </c>
      <c r="BA97" s="139">
        <f>'SO 101 - Zpevněné plochy'!F34</f>
        <v>0</v>
      </c>
      <c r="BB97" s="139">
        <f>'SO 101 - Zpevněné plochy'!F35</f>
        <v>0</v>
      </c>
      <c r="BC97" s="139">
        <f>'SO 101 - Zpevněné plochy'!F36</f>
        <v>0</v>
      </c>
      <c r="BD97" s="141">
        <f>'SO 101 - Zpevněné plochy'!F37</f>
        <v>0</v>
      </c>
      <c r="BE97" s="4"/>
      <c r="BT97" s="142" t="s">
        <v>89</v>
      </c>
      <c r="BU97" s="142" t="s">
        <v>94</v>
      </c>
      <c r="BV97" s="142" t="s">
        <v>81</v>
      </c>
      <c r="BW97" s="142" t="s">
        <v>92</v>
      </c>
      <c r="BX97" s="142" t="s">
        <v>5</v>
      </c>
      <c r="CL97" s="142" t="s">
        <v>1</v>
      </c>
      <c r="CM97" s="142" t="s">
        <v>89</v>
      </c>
    </row>
    <row r="98" s="4" customFormat="1" ht="16.5" customHeight="1">
      <c r="A98" s="120" t="s">
        <v>83</v>
      </c>
      <c r="B98" s="71"/>
      <c r="C98" s="134"/>
      <c r="D98" s="134"/>
      <c r="E98" s="135" t="s">
        <v>90</v>
      </c>
      <c r="F98" s="135"/>
      <c r="G98" s="135"/>
      <c r="H98" s="135"/>
      <c r="I98" s="135"/>
      <c r="J98" s="134"/>
      <c r="K98" s="135" t="s">
        <v>95</v>
      </c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6">
        <f>'SO 101 - Zpevněné plochy ...'!J32</f>
        <v>0</v>
      </c>
      <c r="AH98" s="134"/>
      <c r="AI98" s="134"/>
      <c r="AJ98" s="134"/>
      <c r="AK98" s="134"/>
      <c r="AL98" s="134"/>
      <c r="AM98" s="134"/>
      <c r="AN98" s="136">
        <f>SUM(AG98,AT98)</f>
        <v>0</v>
      </c>
      <c r="AO98" s="134"/>
      <c r="AP98" s="134"/>
      <c r="AQ98" s="137" t="s">
        <v>93</v>
      </c>
      <c r="AR98" s="73"/>
      <c r="AS98" s="138">
        <v>0</v>
      </c>
      <c r="AT98" s="139">
        <f>ROUND(SUM(AV98:AW98),2)</f>
        <v>0</v>
      </c>
      <c r="AU98" s="140">
        <f>'SO 101 - Zpevněné plochy ...'!P123</f>
        <v>0</v>
      </c>
      <c r="AV98" s="139">
        <f>'SO 101 - Zpevněné plochy ...'!J35</f>
        <v>0</v>
      </c>
      <c r="AW98" s="139">
        <f>'SO 101 - Zpevněné plochy ...'!J36</f>
        <v>0</v>
      </c>
      <c r="AX98" s="139">
        <f>'SO 101 - Zpevněné plochy ...'!J37</f>
        <v>0</v>
      </c>
      <c r="AY98" s="139">
        <f>'SO 101 - Zpevněné plochy ...'!J38</f>
        <v>0</v>
      </c>
      <c r="AZ98" s="139">
        <f>'SO 101 - Zpevněné plochy ...'!F35</f>
        <v>0</v>
      </c>
      <c r="BA98" s="139">
        <f>'SO 101 - Zpevněné plochy ...'!F36</f>
        <v>0</v>
      </c>
      <c r="BB98" s="139">
        <f>'SO 101 - Zpevněné plochy ...'!F37</f>
        <v>0</v>
      </c>
      <c r="BC98" s="139">
        <f>'SO 101 - Zpevněné plochy ...'!F38</f>
        <v>0</v>
      </c>
      <c r="BD98" s="141">
        <f>'SO 101 - Zpevněné plochy ...'!F39</f>
        <v>0</v>
      </c>
      <c r="BE98" s="4"/>
      <c r="BT98" s="142" t="s">
        <v>89</v>
      </c>
      <c r="BV98" s="142" t="s">
        <v>81</v>
      </c>
      <c r="BW98" s="142" t="s">
        <v>96</v>
      </c>
      <c r="BX98" s="142" t="s">
        <v>92</v>
      </c>
      <c r="CL98" s="142" t="s">
        <v>1</v>
      </c>
    </row>
    <row r="99" s="7" customFormat="1" ht="16.5" customHeight="1">
      <c r="A99" s="120" t="s">
        <v>83</v>
      </c>
      <c r="B99" s="121"/>
      <c r="C99" s="122"/>
      <c r="D99" s="123" t="s">
        <v>97</v>
      </c>
      <c r="E99" s="123"/>
      <c r="F99" s="123"/>
      <c r="G99" s="123"/>
      <c r="H99" s="123"/>
      <c r="I99" s="124"/>
      <c r="J99" s="123" t="s">
        <v>98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'SO 401 - Veřejné osvětlení'!J30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86</v>
      </c>
      <c r="AR99" s="127"/>
      <c r="AS99" s="128">
        <v>0</v>
      </c>
      <c r="AT99" s="129">
        <f>ROUND(SUM(AV99:AW99),2)</f>
        <v>0</v>
      </c>
      <c r="AU99" s="130">
        <f>'SO 401 - Veřejné osvětlení'!P130</f>
        <v>0</v>
      </c>
      <c r="AV99" s="129">
        <f>'SO 401 - Veřejné osvětlení'!J33</f>
        <v>0</v>
      </c>
      <c r="AW99" s="129">
        <f>'SO 401 - Veřejné osvětlení'!J34</f>
        <v>0</v>
      </c>
      <c r="AX99" s="129">
        <f>'SO 401 - Veřejné osvětlení'!J35</f>
        <v>0</v>
      </c>
      <c r="AY99" s="129">
        <f>'SO 401 - Veřejné osvětlení'!J36</f>
        <v>0</v>
      </c>
      <c r="AZ99" s="129">
        <f>'SO 401 - Veřejné osvětlení'!F33</f>
        <v>0</v>
      </c>
      <c r="BA99" s="129">
        <f>'SO 401 - Veřejné osvětlení'!F34</f>
        <v>0</v>
      </c>
      <c r="BB99" s="129">
        <f>'SO 401 - Veřejné osvětlení'!F35</f>
        <v>0</v>
      </c>
      <c r="BC99" s="129">
        <f>'SO 401 - Veřejné osvětlení'!F36</f>
        <v>0</v>
      </c>
      <c r="BD99" s="131">
        <f>'SO 401 - Veřejné osvětlení'!F37</f>
        <v>0</v>
      </c>
      <c r="BE99" s="7"/>
      <c r="BT99" s="132" t="s">
        <v>87</v>
      </c>
      <c r="BV99" s="132" t="s">
        <v>81</v>
      </c>
      <c r="BW99" s="132" t="s">
        <v>99</v>
      </c>
      <c r="BX99" s="132" t="s">
        <v>5</v>
      </c>
      <c r="CL99" s="132" t="s">
        <v>1</v>
      </c>
      <c r="CM99" s="132" t="s">
        <v>89</v>
      </c>
    </row>
    <row r="100" s="7" customFormat="1" ht="16.5" customHeight="1">
      <c r="A100" s="7"/>
      <c r="B100" s="121"/>
      <c r="C100" s="122"/>
      <c r="D100" s="123" t="s">
        <v>100</v>
      </c>
      <c r="E100" s="123"/>
      <c r="F100" s="123"/>
      <c r="G100" s="123"/>
      <c r="H100" s="123"/>
      <c r="I100" s="124"/>
      <c r="J100" s="123" t="s">
        <v>101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33">
        <f>ROUND(SUM(AG101:AG102),2)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86</v>
      </c>
      <c r="AR100" s="127"/>
      <c r="AS100" s="128">
        <f>ROUND(SUM(AS101:AS102),2)</f>
        <v>0</v>
      </c>
      <c r="AT100" s="129">
        <f>ROUND(SUM(AV100:AW100),2)</f>
        <v>0</v>
      </c>
      <c r="AU100" s="130">
        <f>ROUND(SUM(AU101:AU102),5)</f>
        <v>0</v>
      </c>
      <c r="AV100" s="129">
        <f>ROUND(AZ100*L29,2)</f>
        <v>0</v>
      </c>
      <c r="AW100" s="129">
        <f>ROUND(BA100*L30,2)</f>
        <v>0</v>
      </c>
      <c r="AX100" s="129">
        <f>ROUND(BB100*L29,2)</f>
        <v>0</v>
      </c>
      <c r="AY100" s="129">
        <f>ROUND(BC100*L30,2)</f>
        <v>0</v>
      </c>
      <c r="AZ100" s="129">
        <f>ROUND(SUM(AZ101:AZ102),2)</f>
        <v>0</v>
      </c>
      <c r="BA100" s="129">
        <f>ROUND(SUM(BA101:BA102),2)</f>
        <v>0</v>
      </c>
      <c r="BB100" s="129">
        <f>ROUND(SUM(BB101:BB102),2)</f>
        <v>0</v>
      </c>
      <c r="BC100" s="129">
        <f>ROUND(SUM(BC101:BC102),2)</f>
        <v>0</v>
      </c>
      <c r="BD100" s="131">
        <f>ROUND(SUM(BD101:BD102),2)</f>
        <v>0</v>
      </c>
      <c r="BE100" s="7"/>
      <c r="BS100" s="132" t="s">
        <v>78</v>
      </c>
      <c r="BT100" s="132" t="s">
        <v>87</v>
      </c>
      <c r="BV100" s="132" t="s">
        <v>81</v>
      </c>
      <c r="BW100" s="132" t="s">
        <v>102</v>
      </c>
      <c r="BX100" s="132" t="s">
        <v>5</v>
      </c>
      <c r="CL100" s="132" t="s">
        <v>1</v>
      </c>
      <c r="CM100" s="132" t="s">
        <v>89</v>
      </c>
    </row>
    <row r="101" s="4" customFormat="1" ht="16.5" customHeight="1">
      <c r="A101" s="120" t="s">
        <v>83</v>
      </c>
      <c r="B101" s="71"/>
      <c r="C101" s="134"/>
      <c r="D101" s="134"/>
      <c r="E101" s="135" t="s">
        <v>100</v>
      </c>
      <c r="F101" s="135"/>
      <c r="G101" s="135"/>
      <c r="H101" s="135"/>
      <c r="I101" s="135"/>
      <c r="J101" s="134"/>
      <c r="K101" s="135" t="s">
        <v>101</v>
      </c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6">
        <f>'SO 701 - Oplocení'!J30</f>
        <v>0</v>
      </c>
      <c r="AH101" s="134"/>
      <c r="AI101" s="134"/>
      <c r="AJ101" s="134"/>
      <c r="AK101" s="134"/>
      <c r="AL101" s="134"/>
      <c r="AM101" s="134"/>
      <c r="AN101" s="136">
        <f>SUM(AG101,AT101)</f>
        <v>0</v>
      </c>
      <c r="AO101" s="134"/>
      <c r="AP101" s="134"/>
      <c r="AQ101" s="137" t="s">
        <v>93</v>
      </c>
      <c r="AR101" s="73"/>
      <c r="AS101" s="138">
        <v>0</v>
      </c>
      <c r="AT101" s="139">
        <f>ROUND(SUM(AV101:AW101),2)</f>
        <v>0</v>
      </c>
      <c r="AU101" s="140">
        <f>'SO 701 - Oplocení'!P120</f>
        <v>0</v>
      </c>
      <c r="AV101" s="139">
        <f>'SO 701 - Oplocení'!J33</f>
        <v>0</v>
      </c>
      <c r="AW101" s="139">
        <f>'SO 701 - Oplocení'!J34</f>
        <v>0</v>
      </c>
      <c r="AX101" s="139">
        <f>'SO 701 - Oplocení'!J35</f>
        <v>0</v>
      </c>
      <c r="AY101" s="139">
        <f>'SO 701 - Oplocení'!J36</f>
        <v>0</v>
      </c>
      <c r="AZ101" s="139">
        <f>'SO 701 - Oplocení'!F33</f>
        <v>0</v>
      </c>
      <c r="BA101" s="139">
        <f>'SO 701 - Oplocení'!F34</f>
        <v>0</v>
      </c>
      <c r="BB101" s="139">
        <f>'SO 701 - Oplocení'!F35</f>
        <v>0</v>
      </c>
      <c r="BC101" s="139">
        <f>'SO 701 - Oplocení'!F36</f>
        <v>0</v>
      </c>
      <c r="BD101" s="141">
        <f>'SO 701 - Oplocení'!F37</f>
        <v>0</v>
      </c>
      <c r="BE101" s="4"/>
      <c r="BT101" s="142" t="s">
        <v>89</v>
      </c>
      <c r="BU101" s="142" t="s">
        <v>94</v>
      </c>
      <c r="BV101" s="142" t="s">
        <v>81</v>
      </c>
      <c r="BW101" s="142" t="s">
        <v>102</v>
      </c>
      <c r="BX101" s="142" t="s">
        <v>5</v>
      </c>
      <c r="CL101" s="142" t="s">
        <v>1</v>
      </c>
      <c r="CM101" s="142" t="s">
        <v>89</v>
      </c>
    </row>
    <row r="102" s="4" customFormat="1" ht="16.5" customHeight="1">
      <c r="A102" s="120" t="s">
        <v>83</v>
      </c>
      <c r="B102" s="71"/>
      <c r="C102" s="134"/>
      <c r="D102" s="134"/>
      <c r="E102" s="135" t="s">
        <v>87</v>
      </c>
      <c r="F102" s="135"/>
      <c r="G102" s="135"/>
      <c r="H102" s="135"/>
      <c r="I102" s="135"/>
      <c r="J102" s="134"/>
      <c r="K102" s="135" t="s">
        <v>103</v>
      </c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6">
        <f>'1 - Oplocení Hodáčkovi'!J32</f>
        <v>0</v>
      </c>
      <c r="AH102" s="134"/>
      <c r="AI102" s="134"/>
      <c r="AJ102" s="134"/>
      <c r="AK102" s="134"/>
      <c r="AL102" s="134"/>
      <c r="AM102" s="134"/>
      <c r="AN102" s="136">
        <f>SUM(AG102,AT102)</f>
        <v>0</v>
      </c>
      <c r="AO102" s="134"/>
      <c r="AP102" s="134"/>
      <c r="AQ102" s="137" t="s">
        <v>93</v>
      </c>
      <c r="AR102" s="73"/>
      <c r="AS102" s="138">
        <v>0</v>
      </c>
      <c r="AT102" s="139">
        <f>ROUND(SUM(AV102:AW102),2)</f>
        <v>0</v>
      </c>
      <c r="AU102" s="140">
        <f>'1 - Oplocení Hodáčkovi'!P122</f>
        <v>0</v>
      </c>
      <c r="AV102" s="139">
        <f>'1 - Oplocení Hodáčkovi'!J35</f>
        <v>0</v>
      </c>
      <c r="AW102" s="139">
        <f>'1 - Oplocení Hodáčkovi'!J36</f>
        <v>0</v>
      </c>
      <c r="AX102" s="139">
        <f>'1 - Oplocení Hodáčkovi'!J37</f>
        <v>0</v>
      </c>
      <c r="AY102" s="139">
        <f>'1 - Oplocení Hodáčkovi'!J38</f>
        <v>0</v>
      </c>
      <c r="AZ102" s="139">
        <f>'1 - Oplocení Hodáčkovi'!F35</f>
        <v>0</v>
      </c>
      <c r="BA102" s="139">
        <f>'1 - Oplocení Hodáčkovi'!F36</f>
        <v>0</v>
      </c>
      <c r="BB102" s="139">
        <f>'1 - Oplocení Hodáčkovi'!F37</f>
        <v>0</v>
      </c>
      <c r="BC102" s="139">
        <f>'1 - Oplocení Hodáčkovi'!F38</f>
        <v>0</v>
      </c>
      <c r="BD102" s="141">
        <f>'1 - Oplocení Hodáčkovi'!F39</f>
        <v>0</v>
      </c>
      <c r="BE102" s="4"/>
      <c r="BT102" s="142" t="s">
        <v>89</v>
      </c>
      <c r="BV102" s="142" t="s">
        <v>81</v>
      </c>
      <c r="BW102" s="142" t="s">
        <v>104</v>
      </c>
      <c r="BX102" s="142" t="s">
        <v>102</v>
      </c>
      <c r="CL102" s="142" t="s">
        <v>1</v>
      </c>
    </row>
    <row r="103" s="7" customFormat="1" ht="16.5" customHeight="1">
      <c r="A103" s="120" t="s">
        <v>83</v>
      </c>
      <c r="B103" s="121"/>
      <c r="C103" s="122"/>
      <c r="D103" s="123" t="s">
        <v>105</v>
      </c>
      <c r="E103" s="123"/>
      <c r="F103" s="123"/>
      <c r="G103" s="123"/>
      <c r="H103" s="123"/>
      <c r="I103" s="124"/>
      <c r="J103" s="123" t="s">
        <v>106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5">
        <f>'SO 801 - Sadové a terénní...'!J30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86</v>
      </c>
      <c r="AR103" s="127"/>
      <c r="AS103" s="143">
        <v>0</v>
      </c>
      <c r="AT103" s="144">
        <f>ROUND(SUM(AV103:AW103),2)</f>
        <v>0</v>
      </c>
      <c r="AU103" s="145">
        <f>'SO 801 - Sadové a terénní...'!P118</f>
        <v>0</v>
      </c>
      <c r="AV103" s="144">
        <f>'SO 801 - Sadové a terénní...'!J33</f>
        <v>0</v>
      </c>
      <c r="AW103" s="144">
        <f>'SO 801 - Sadové a terénní...'!J34</f>
        <v>0</v>
      </c>
      <c r="AX103" s="144">
        <f>'SO 801 - Sadové a terénní...'!J35</f>
        <v>0</v>
      </c>
      <c r="AY103" s="144">
        <f>'SO 801 - Sadové a terénní...'!J36</f>
        <v>0</v>
      </c>
      <c r="AZ103" s="144">
        <f>'SO 801 - Sadové a terénní...'!F33</f>
        <v>0</v>
      </c>
      <c r="BA103" s="144">
        <f>'SO 801 - Sadové a terénní...'!F34</f>
        <v>0</v>
      </c>
      <c r="BB103" s="144">
        <f>'SO 801 - Sadové a terénní...'!F35</f>
        <v>0</v>
      </c>
      <c r="BC103" s="144">
        <f>'SO 801 - Sadové a terénní...'!F36</f>
        <v>0</v>
      </c>
      <c r="BD103" s="146">
        <f>'SO 801 - Sadové a terénní...'!F37</f>
        <v>0</v>
      </c>
      <c r="BE103" s="7"/>
      <c r="BT103" s="132" t="s">
        <v>87</v>
      </c>
      <c r="BV103" s="132" t="s">
        <v>81</v>
      </c>
      <c r="BW103" s="132" t="s">
        <v>107</v>
      </c>
      <c r="BX103" s="132" t="s">
        <v>5</v>
      </c>
      <c r="CL103" s="132" t="s">
        <v>1</v>
      </c>
      <c r="CM103" s="132" t="s">
        <v>89</v>
      </c>
    </row>
    <row r="104" s="2" customFormat="1" ht="30" customHeight="1">
      <c r="A104" s="39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5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="2" customFormat="1" ht="6.96" customHeight="1">
      <c r="A105" s="39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45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</sheetData>
  <sheetProtection sheet="1" formatColumns="0" formatRows="0" objects="1" scenarios="1" spinCount="100000" saltValue="bSJTThvNBSFIBlPaZ4hjZ02j1eGdXjRLleRejiLVis8508JVjnICrkMjQiEi3GppTjvAQzHQmOS9sWwyaM2gPg==" hashValue="cLWzrgrBVCO59GSEYNXQT2EEAa146RKmj69PCR9mLG31fgd1yJieBjTDLJwPcD/t+m5j8ayO9ykBrq8IZxp8ag==" algorithmName="SHA-512" password="CC35"/>
  <mergeCells count="74">
    <mergeCell ref="L85:AO85"/>
    <mergeCell ref="AM87:AN87"/>
    <mergeCell ref="AM89:AP89"/>
    <mergeCell ref="AS89:AT91"/>
    <mergeCell ref="AM90:AP90"/>
    <mergeCell ref="C92:G92"/>
    <mergeCell ref="AG92:AM92"/>
    <mergeCell ref="AN92:AP92"/>
    <mergeCell ref="I92:AF92"/>
    <mergeCell ref="AN95:AP95"/>
    <mergeCell ref="D95:H95"/>
    <mergeCell ref="J95:AF95"/>
    <mergeCell ref="AG95:AM95"/>
    <mergeCell ref="D96:H96"/>
    <mergeCell ref="J96:AF96"/>
    <mergeCell ref="AN96:AP96"/>
    <mergeCell ref="AG96:AM96"/>
    <mergeCell ref="K97:AF97"/>
    <mergeCell ref="AN97:AP97"/>
    <mergeCell ref="E97:I97"/>
    <mergeCell ref="AG97:AM97"/>
    <mergeCell ref="AG98:AM98"/>
    <mergeCell ref="AN98:AP98"/>
    <mergeCell ref="E98:I98"/>
    <mergeCell ref="K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E101:I101"/>
    <mergeCell ref="K101:AF101"/>
    <mergeCell ref="AN102:AP102"/>
    <mergeCell ref="AG102:AM102"/>
    <mergeCell ref="E102:I102"/>
    <mergeCell ref="K102:AF102"/>
    <mergeCell ref="AN103:AP103"/>
    <mergeCell ref="AG103:AM103"/>
    <mergeCell ref="D103:H103"/>
    <mergeCell ref="J103:AF103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95" location="'SO 001 - Všeobecné položky '!C2" display="/"/>
    <hyperlink ref="A97" location="'SO 101 - Zpevněné plochy'!C2" display="/"/>
    <hyperlink ref="A98" location="'SO 101 - Zpevněné plochy ...'!C2" display="/"/>
    <hyperlink ref="A99" location="'SO 401 - Veřejné osvětlení'!C2" display="/"/>
    <hyperlink ref="A101" location="'SO 701 - Oplocení'!C2" display="/"/>
    <hyperlink ref="A102" location="'1 - Oplocení Hodáčkovi'!C2" display="/"/>
    <hyperlink ref="A103" location="'SO 801 - Sadové a terénní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109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110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22. 9. 2025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27</v>
      </c>
      <c r="F15" s="39"/>
      <c r="G15" s="39"/>
      <c r="H15" s="39"/>
      <c r="I15" s="151" t="s">
        <v>28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29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31</v>
      </c>
      <c r="E20" s="39"/>
      <c r="F20" s="39"/>
      <c r="G20" s="39"/>
      <c r="H20" s="39"/>
      <c r="I20" s="151" t="s">
        <v>25</v>
      </c>
      <c r="J20" s="142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33</v>
      </c>
      <c r="F21" s="39"/>
      <c r="G21" s="39"/>
      <c r="H21" s="39"/>
      <c r="I21" s="151" t="s">
        <v>28</v>
      </c>
      <c r="J21" s="142" t="s">
        <v>34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36</v>
      </c>
      <c r="E23" s="39"/>
      <c r="F23" s="39"/>
      <c r="G23" s="39"/>
      <c r="H23" s="39"/>
      <c r="I23" s="151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37</v>
      </c>
      <c r="F24" s="39"/>
      <c r="G24" s="39"/>
      <c r="H24" s="39"/>
      <c r="I24" s="151" t="s">
        <v>28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38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39</v>
      </c>
      <c r="E30" s="39"/>
      <c r="F30" s="39"/>
      <c r="G30" s="39"/>
      <c r="H30" s="39"/>
      <c r="I30" s="39"/>
      <c r="J30" s="161">
        <f>ROUND(J120,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41</v>
      </c>
      <c r="G32" s="39"/>
      <c r="H32" s="39"/>
      <c r="I32" s="162" t="s">
        <v>40</v>
      </c>
      <c r="J32" s="162" t="s">
        <v>42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43</v>
      </c>
      <c r="E33" s="151" t="s">
        <v>44</v>
      </c>
      <c r="F33" s="164">
        <f>ROUND((SUM(BE120:BE150)),  2)</f>
        <v>0</v>
      </c>
      <c r="G33" s="39"/>
      <c r="H33" s="39"/>
      <c r="I33" s="165">
        <v>0.20999999999999999</v>
      </c>
      <c r="J33" s="164">
        <f>ROUND(((SUM(BE120:BE150))*I33),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45</v>
      </c>
      <c r="F34" s="164">
        <f>ROUND((SUM(BF120:BF150)),  2)</f>
        <v>0</v>
      </c>
      <c r="G34" s="39"/>
      <c r="H34" s="39"/>
      <c r="I34" s="165">
        <v>0.12</v>
      </c>
      <c r="J34" s="164">
        <f>ROUND(((SUM(BF120:BF150))*I34),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46</v>
      </c>
      <c r="F35" s="164">
        <f>ROUND((SUM(BG120:BG150)),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47</v>
      </c>
      <c r="F36" s="164">
        <f>ROUND((SUM(BH120:BH150)),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48</v>
      </c>
      <c r="F37" s="164">
        <f>ROUND((SUM(BI120:BI150)),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49</v>
      </c>
      <c r="E39" s="168"/>
      <c r="F39" s="168"/>
      <c r="G39" s="169" t="s">
        <v>50</v>
      </c>
      <c r="H39" s="170" t="s">
        <v>51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109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 xml:space="preserve">SO 001 - Všeobecné položky 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Obec Zeleneč</v>
      </c>
      <c r="G89" s="41"/>
      <c r="H89" s="41"/>
      <c r="I89" s="33" t="s">
        <v>22</v>
      </c>
      <c r="J89" s="80" t="str">
        <f>IF(J12="","",J12)</f>
        <v>22. 9. 2025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Zeleneč, Kasalova 467, 250 91 Zeleneč</v>
      </c>
      <c r="G91" s="41"/>
      <c r="H91" s="41"/>
      <c r="I91" s="33" t="s">
        <v>31</v>
      </c>
      <c r="J91" s="37" t="str">
        <f>E21</f>
        <v>PRODIN a.s., K Vápence 2745, 530 02 Pardubice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36</v>
      </c>
      <c r="J92" s="37" t="str">
        <f>E24</f>
        <v>Jana Förstlová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112</v>
      </c>
      <c r="D94" s="186"/>
      <c r="E94" s="186"/>
      <c r="F94" s="186"/>
      <c r="G94" s="186"/>
      <c r="H94" s="186"/>
      <c r="I94" s="186"/>
      <c r="J94" s="187" t="s">
        <v>113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114</v>
      </c>
      <c r="D96" s="41"/>
      <c r="E96" s="41"/>
      <c r="F96" s="41"/>
      <c r="G96" s="41"/>
      <c r="H96" s="41"/>
      <c r="I96" s="41"/>
      <c r="J96" s="111">
        <f>J120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115</v>
      </c>
    </row>
    <row r="97" s="9" customFormat="1" ht="24.96" customHeight="1">
      <c r="A97" s="9"/>
      <c r="B97" s="189"/>
      <c r="C97" s="190"/>
      <c r="D97" s="191" t="s">
        <v>116</v>
      </c>
      <c r="E97" s="192"/>
      <c r="F97" s="192"/>
      <c r="G97" s="192"/>
      <c r="H97" s="192"/>
      <c r="I97" s="192"/>
      <c r="J97" s="193">
        <f>J121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117</v>
      </c>
      <c r="E98" s="197"/>
      <c r="F98" s="197"/>
      <c r="G98" s="197"/>
      <c r="H98" s="197"/>
      <c r="I98" s="197"/>
      <c r="J98" s="198">
        <f>J122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118</v>
      </c>
      <c r="E99" s="197"/>
      <c r="F99" s="197"/>
      <c r="G99" s="197"/>
      <c r="H99" s="197"/>
      <c r="I99" s="197"/>
      <c r="J99" s="198">
        <f>J142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119</v>
      </c>
      <c r="E100" s="197"/>
      <c r="F100" s="197"/>
      <c r="G100" s="197"/>
      <c r="H100" s="197"/>
      <c r="I100" s="197"/>
      <c r="J100" s="198">
        <f>J148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120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84" t="str">
        <f>E7</f>
        <v>Průchod kolem jezírka v Zelenči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109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E9</f>
        <v xml:space="preserve">SO 001 - Všeobecné položky 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F12</f>
        <v>Obec Zeleneč</v>
      </c>
      <c r="G114" s="41"/>
      <c r="H114" s="41"/>
      <c r="I114" s="33" t="s">
        <v>22</v>
      </c>
      <c r="J114" s="80" t="str">
        <f>IF(J12="","",J12)</f>
        <v>22. 9. 2025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40.05" customHeight="1">
      <c r="A116" s="39"/>
      <c r="B116" s="40"/>
      <c r="C116" s="33" t="s">
        <v>24</v>
      </c>
      <c r="D116" s="41"/>
      <c r="E116" s="41"/>
      <c r="F116" s="28" t="str">
        <f>E15</f>
        <v>Obec Zeleneč, Kasalova 467, 250 91 Zeleneč</v>
      </c>
      <c r="G116" s="41"/>
      <c r="H116" s="41"/>
      <c r="I116" s="33" t="s">
        <v>31</v>
      </c>
      <c r="J116" s="37" t="str">
        <f>E21</f>
        <v>PRODIN a.s., K Vápence 2745, 530 02 Pardubice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29</v>
      </c>
      <c r="D117" s="41"/>
      <c r="E117" s="41"/>
      <c r="F117" s="28" t="str">
        <f>IF(E18="","",E18)</f>
        <v>Vyplň údaj</v>
      </c>
      <c r="G117" s="41"/>
      <c r="H117" s="41"/>
      <c r="I117" s="33" t="s">
        <v>36</v>
      </c>
      <c r="J117" s="37" t="str">
        <f>E24</f>
        <v>Jana Förstlová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200"/>
      <c r="B119" s="201"/>
      <c r="C119" s="202" t="s">
        <v>121</v>
      </c>
      <c r="D119" s="203" t="s">
        <v>64</v>
      </c>
      <c r="E119" s="203" t="s">
        <v>60</v>
      </c>
      <c r="F119" s="203" t="s">
        <v>61</v>
      </c>
      <c r="G119" s="203" t="s">
        <v>122</v>
      </c>
      <c r="H119" s="203" t="s">
        <v>123</v>
      </c>
      <c r="I119" s="203" t="s">
        <v>124</v>
      </c>
      <c r="J119" s="203" t="s">
        <v>113</v>
      </c>
      <c r="K119" s="204" t="s">
        <v>125</v>
      </c>
      <c r="L119" s="205"/>
      <c r="M119" s="101" t="s">
        <v>1</v>
      </c>
      <c r="N119" s="102" t="s">
        <v>43</v>
      </c>
      <c r="O119" s="102" t="s">
        <v>126</v>
      </c>
      <c r="P119" s="102" t="s">
        <v>127</v>
      </c>
      <c r="Q119" s="102" t="s">
        <v>128</v>
      </c>
      <c r="R119" s="102" t="s">
        <v>129</v>
      </c>
      <c r="S119" s="102" t="s">
        <v>130</v>
      </c>
      <c r="T119" s="103" t="s">
        <v>131</v>
      </c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</row>
    <row r="120" s="2" customFormat="1" ht="22.8" customHeight="1">
      <c r="A120" s="39"/>
      <c r="B120" s="40"/>
      <c r="C120" s="108" t="s">
        <v>132</v>
      </c>
      <c r="D120" s="41"/>
      <c r="E120" s="41"/>
      <c r="F120" s="41"/>
      <c r="G120" s="41"/>
      <c r="H120" s="41"/>
      <c r="I120" s="41"/>
      <c r="J120" s="206">
        <f>BK120</f>
        <v>0</v>
      </c>
      <c r="K120" s="41"/>
      <c r="L120" s="45"/>
      <c r="M120" s="104"/>
      <c r="N120" s="207"/>
      <c r="O120" s="105"/>
      <c r="P120" s="208">
        <f>P121</f>
        <v>0</v>
      </c>
      <c r="Q120" s="105"/>
      <c r="R120" s="208">
        <f>R121</f>
        <v>0</v>
      </c>
      <c r="S120" s="105"/>
      <c r="T120" s="209">
        <f>T121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78</v>
      </c>
      <c r="AU120" s="18" t="s">
        <v>115</v>
      </c>
      <c r="BK120" s="210">
        <f>BK121</f>
        <v>0</v>
      </c>
    </row>
    <row r="121" s="12" customFormat="1" ht="25.92" customHeight="1">
      <c r="A121" s="12"/>
      <c r="B121" s="211"/>
      <c r="C121" s="212"/>
      <c r="D121" s="213" t="s">
        <v>78</v>
      </c>
      <c r="E121" s="214" t="s">
        <v>133</v>
      </c>
      <c r="F121" s="214" t="s">
        <v>134</v>
      </c>
      <c r="G121" s="212"/>
      <c r="H121" s="212"/>
      <c r="I121" s="215"/>
      <c r="J121" s="216">
        <f>BK121</f>
        <v>0</v>
      </c>
      <c r="K121" s="212"/>
      <c r="L121" s="217"/>
      <c r="M121" s="218"/>
      <c r="N121" s="219"/>
      <c r="O121" s="219"/>
      <c r="P121" s="220">
        <f>P122+P142+P148</f>
        <v>0</v>
      </c>
      <c r="Q121" s="219"/>
      <c r="R121" s="220">
        <f>R122+R142+R148</f>
        <v>0</v>
      </c>
      <c r="S121" s="219"/>
      <c r="T121" s="221">
        <f>T122+T142+T148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22" t="s">
        <v>135</v>
      </c>
      <c r="AT121" s="223" t="s">
        <v>78</v>
      </c>
      <c r="AU121" s="223" t="s">
        <v>79</v>
      </c>
      <c r="AY121" s="222" t="s">
        <v>136</v>
      </c>
      <c r="BK121" s="224">
        <f>BK122+BK142+BK148</f>
        <v>0</v>
      </c>
    </row>
    <row r="122" s="12" customFormat="1" ht="22.8" customHeight="1">
      <c r="A122" s="12"/>
      <c r="B122" s="211"/>
      <c r="C122" s="212"/>
      <c r="D122" s="213" t="s">
        <v>78</v>
      </c>
      <c r="E122" s="225" t="s">
        <v>137</v>
      </c>
      <c r="F122" s="225" t="s">
        <v>138</v>
      </c>
      <c r="G122" s="212"/>
      <c r="H122" s="212"/>
      <c r="I122" s="215"/>
      <c r="J122" s="226">
        <f>BK122</f>
        <v>0</v>
      </c>
      <c r="K122" s="212"/>
      <c r="L122" s="217"/>
      <c r="M122" s="218"/>
      <c r="N122" s="219"/>
      <c r="O122" s="219"/>
      <c r="P122" s="220">
        <f>SUM(P123:P141)</f>
        <v>0</v>
      </c>
      <c r="Q122" s="219"/>
      <c r="R122" s="220">
        <f>SUM(R123:R141)</f>
        <v>0</v>
      </c>
      <c r="S122" s="219"/>
      <c r="T122" s="221">
        <f>SUM(T123:T141)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2" t="s">
        <v>135</v>
      </c>
      <c r="AT122" s="223" t="s">
        <v>78</v>
      </c>
      <c r="AU122" s="223" t="s">
        <v>87</v>
      </c>
      <c r="AY122" s="222" t="s">
        <v>136</v>
      </c>
      <c r="BK122" s="224">
        <f>SUM(BK123:BK141)</f>
        <v>0</v>
      </c>
    </row>
    <row r="123" s="2" customFormat="1" ht="16.5" customHeight="1">
      <c r="A123" s="39"/>
      <c r="B123" s="40"/>
      <c r="C123" s="227" t="s">
        <v>87</v>
      </c>
      <c r="D123" s="227" t="s">
        <v>139</v>
      </c>
      <c r="E123" s="228" t="s">
        <v>140</v>
      </c>
      <c r="F123" s="229" t="s">
        <v>141</v>
      </c>
      <c r="G123" s="230" t="s">
        <v>142</v>
      </c>
      <c r="H123" s="231">
        <v>1</v>
      </c>
      <c r="I123" s="232"/>
      <c r="J123" s="233">
        <f>ROUND(I123*H123,2)</f>
        <v>0</v>
      </c>
      <c r="K123" s="229" t="s">
        <v>1</v>
      </c>
      <c r="L123" s="45"/>
      <c r="M123" s="234" t="s">
        <v>1</v>
      </c>
      <c r="N123" s="235" t="s">
        <v>44</v>
      </c>
      <c r="O123" s="92"/>
      <c r="P123" s="236">
        <f>O123*H123</f>
        <v>0</v>
      </c>
      <c r="Q123" s="236">
        <v>0</v>
      </c>
      <c r="R123" s="236">
        <f>Q123*H123</f>
        <v>0</v>
      </c>
      <c r="S123" s="236">
        <v>0</v>
      </c>
      <c r="T123" s="237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8" t="s">
        <v>143</v>
      </c>
      <c r="AT123" s="238" t="s">
        <v>139</v>
      </c>
      <c r="AU123" s="238" t="s">
        <v>89</v>
      </c>
      <c r="AY123" s="18" t="s">
        <v>136</v>
      </c>
      <c r="BE123" s="239">
        <f>IF(N123="základní",J123,0)</f>
        <v>0</v>
      </c>
      <c r="BF123" s="239">
        <f>IF(N123="snížená",J123,0)</f>
        <v>0</v>
      </c>
      <c r="BG123" s="239">
        <f>IF(N123="zákl. přenesená",J123,0)</f>
        <v>0</v>
      </c>
      <c r="BH123" s="239">
        <f>IF(N123="sníž. přenesená",J123,0)</f>
        <v>0</v>
      </c>
      <c r="BI123" s="239">
        <f>IF(N123="nulová",J123,0)</f>
        <v>0</v>
      </c>
      <c r="BJ123" s="18" t="s">
        <v>87</v>
      </c>
      <c r="BK123" s="239">
        <f>ROUND(I123*H123,2)</f>
        <v>0</v>
      </c>
      <c r="BL123" s="18" t="s">
        <v>143</v>
      </c>
      <c r="BM123" s="238" t="s">
        <v>144</v>
      </c>
    </row>
    <row r="124" s="13" customFormat="1">
      <c r="A124" s="13"/>
      <c r="B124" s="240"/>
      <c r="C124" s="241"/>
      <c r="D124" s="242" t="s">
        <v>145</v>
      </c>
      <c r="E124" s="243" t="s">
        <v>1</v>
      </c>
      <c r="F124" s="244" t="s">
        <v>146</v>
      </c>
      <c r="G124" s="241"/>
      <c r="H124" s="243" t="s">
        <v>1</v>
      </c>
      <c r="I124" s="245"/>
      <c r="J124" s="241"/>
      <c r="K124" s="241"/>
      <c r="L124" s="246"/>
      <c r="M124" s="247"/>
      <c r="N124" s="248"/>
      <c r="O124" s="248"/>
      <c r="P124" s="248"/>
      <c r="Q124" s="248"/>
      <c r="R124" s="248"/>
      <c r="S124" s="248"/>
      <c r="T124" s="24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50" t="s">
        <v>145</v>
      </c>
      <c r="AU124" s="250" t="s">
        <v>89</v>
      </c>
      <c r="AV124" s="13" t="s">
        <v>87</v>
      </c>
      <c r="AW124" s="13" t="s">
        <v>35</v>
      </c>
      <c r="AX124" s="13" t="s">
        <v>79</v>
      </c>
      <c r="AY124" s="250" t="s">
        <v>136</v>
      </c>
    </row>
    <row r="125" s="14" customFormat="1">
      <c r="A125" s="14"/>
      <c r="B125" s="251"/>
      <c r="C125" s="252"/>
      <c r="D125" s="242" t="s">
        <v>145</v>
      </c>
      <c r="E125" s="253" t="s">
        <v>1</v>
      </c>
      <c r="F125" s="254" t="s">
        <v>87</v>
      </c>
      <c r="G125" s="252"/>
      <c r="H125" s="255">
        <v>1</v>
      </c>
      <c r="I125" s="256"/>
      <c r="J125" s="252"/>
      <c r="K125" s="252"/>
      <c r="L125" s="257"/>
      <c r="M125" s="258"/>
      <c r="N125" s="259"/>
      <c r="O125" s="259"/>
      <c r="P125" s="259"/>
      <c r="Q125" s="259"/>
      <c r="R125" s="259"/>
      <c r="S125" s="259"/>
      <c r="T125" s="26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1" t="s">
        <v>145</v>
      </c>
      <c r="AU125" s="261" t="s">
        <v>89</v>
      </c>
      <c r="AV125" s="14" t="s">
        <v>89</v>
      </c>
      <c r="AW125" s="14" t="s">
        <v>35</v>
      </c>
      <c r="AX125" s="14" t="s">
        <v>87</v>
      </c>
      <c r="AY125" s="261" t="s">
        <v>136</v>
      </c>
    </row>
    <row r="126" s="2" customFormat="1" ht="16.5" customHeight="1">
      <c r="A126" s="39"/>
      <c r="B126" s="40"/>
      <c r="C126" s="227" t="s">
        <v>89</v>
      </c>
      <c r="D126" s="227" t="s">
        <v>139</v>
      </c>
      <c r="E126" s="228" t="s">
        <v>147</v>
      </c>
      <c r="F126" s="229" t="s">
        <v>141</v>
      </c>
      <c r="G126" s="230" t="s">
        <v>142</v>
      </c>
      <c r="H126" s="231">
        <v>1</v>
      </c>
      <c r="I126" s="232"/>
      <c r="J126" s="233">
        <f>ROUND(I126*H126,2)</f>
        <v>0</v>
      </c>
      <c r="K126" s="229" t="s">
        <v>1</v>
      </c>
      <c r="L126" s="45"/>
      <c r="M126" s="234" t="s">
        <v>1</v>
      </c>
      <c r="N126" s="235" t="s">
        <v>44</v>
      </c>
      <c r="O126" s="92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8" t="s">
        <v>143</v>
      </c>
      <c r="AT126" s="238" t="s">
        <v>139</v>
      </c>
      <c r="AU126" s="238" t="s">
        <v>89</v>
      </c>
      <c r="AY126" s="18" t="s">
        <v>136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8" t="s">
        <v>87</v>
      </c>
      <c r="BK126" s="239">
        <f>ROUND(I126*H126,2)</f>
        <v>0</v>
      </c>
      <c r="BL126" s="18" t="s">
        <v>143</v>
      </c>
      <c r="BM126" s="238" t="s">
        <v>148</v>
      </c>
    </row>
    <row r="127" s="13" customFormat="1">
      <c r="A127" s="13"/>
      <c r="B127" s="240"/>
      <c r="C127" s="241"/>
      <c r="D127" s="242" t="s">
        <v>145</v>
      </c>
      <c r="E127" s="243" t="s">
        <v>1</v>
      </c>
      <c r="F127" s="244" t="s">
        <v>149</v>
      </c>
      <c r="G127" s="241"/>
      <c r="H127" s="243" t="s">
        <v>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0" t="s">
        <v>145</v>
      </c>
      <c r="AU127" s="250" t="s">
        <v>89</v>
      </c>
      <c r="AV127" s="13" t="s">
        <v>87</v>
      </c>
      <c r="AW127" s="13" t="s">
        <v>35</v>
      </c>
      <c r="AX127" s="13" t="s">
        <v>79</v>
      </c>
      <c r="AY127" s="250" t="s">
        <v>136</v>
      </c>
    </row>
    <row r="128" s="14" customFormat="1">
      <c r="A128" s="14"/>
      <c r="B128" s="251"/>
      <c r="C128" s="252"/>
      <c r="D128" s="242" t="s">
        <v>145</v>
      </c>
      <c r="E128" s="253" t="s">
        <v>1</v>
      </c>
      <c r="F128" s="254" t="s">
        <v>87</v>
      </c>
      <c r="G128" s="252"/>
      <c r="H128" s="255">
        <v>1</v>
      </c>
      <c r="I128" s="256"/>
      <c r="J128" s="252"/>
      <c r="K128" s="252"/>
      <c r="L128" s="257"/>
      <c r="M128" s="258"/>
      <c r="N128" s="259"/>
      <c r="O128" s="259"/>
      <c r="P128" s="259"/>
      <c r="Q128" s="259"/>
      <c r="R128" s="259"/>
      <c r="S128" s="259"/>
      <c r="T128" s="26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1" t="s">
        <v>145</v>
      </c>
      <c r="AU128" s="261" t="s">
        <v>89</v>
      </c>
      <c r="AV128" s="14" t="s">
        <v>89</v>
      </c>
      <c r="AW128" s="14" t="s">
        <v>35</v>
      </c>
      <c r="AX128" s="14" t="s">
        <v>87</v>
      </c>
      <c r="AY128" s="261" t="s">
        <v>136</v>
      </c>
    </row>
    <row r="129" s="2" customFormat="1" ht="16.5" customHeight="1">
      <c r="A129" s="39"/>
      <c r="B129" s="40"/>
      <c r="C129" s="227" t="s">
        <v>150</v>
      </c>
      <c r="D129" s="227" t="s">
        <v>139</v>
      </c>
      <c r="E129" s="228" t="s">
        <v>151</v>
      </c>
      <c r="F129" s="229" t="s">
        <v>152</v>
      </c>
      <c r="G129" s="230" t="s">
        <v>142</v>
      </c>
      <c r="H129" s="231">
        <v>1</v>
      </c>
      <c r="I129" s="232"/>
      <c r="J129" s="233">
        <f>ROUND(I129*H129,2)</f>
        <v>0</v>
      </c>
      <c r="K129" s="229" t="s">
        <v>1</v>
      </c>
      <c r="L129" s="45"/>
      <c r="M129" s="234" t="s">
        <v>1</v>
      </c>
      <c r="N129" s="235" t="s">
        <v>44</v>
      </c>
      <c r="O129" s="92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8" t="s">
        <v>143</v>
      </c>
      <c r="AT129" s="238" t="s">
        <v>139</v>
      </c>
      <c r="AU129" s="238" t="s">
        <v>89</v>
      </c>
      <c r="AY129" s="18" t="s">
        <v>136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8" t="s">
        <v>87</v>
      </c>
      <c r="BK129" s="239">
        <f>ROUND(I129*H129,2)</f>
        <v>0</v>
      </c>
      <c r="BL129" s="18" t="s">
        <v>143</v>
      </c>
      <c r="BM129" s="238" t="s">
        <v>153</v>
      </c>
    </row>
    <row r="130" s="14" customFormat="1">
      <c r="A130" s="14"/>
      <c r="B130" s="251"/>
      <c r="C130" s="252"/>
      <c r="D130" s="242" t="s">
        <v>145</v>
      </c>
      <c r="E130" s="253" t="s">
        <v>1</v>
      </c>
      <c r="F130" s="254" t="s">
        <v>154</v>
      </c>
      <c r="G130" s="252"/>
      <c r="H130" s="255">
        <v>1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145</v>
      </c>
      <c r="AU130" s="261" t="s">
        <v>89</v>
      </c>
      <c r="AV130" s="14" t="s">
        <v>89</v>
      </c>
      <c r="AW130" s="14" t="s">
        <v>35</v>
      </c>
      <c r="AX130" s="14" t="s">
        <v>87</v>
      </c>
      <c r="AY130" s="261" t="s">
        <v>136</v>
      </c>
    </row>
    <row r="131" s="2" customFormat="1" ht="16.5" customHeight="1">
      <c r="A131" s="39"/>
      <c r="B131" s="40"/>
      <c r="C131" s="227" t="s">
        <v>155</v>
      </c>
      <c r="D131" s="227" t="s">
        <v>139</v>
      </c>
      <c r="E131" s="228" t="s">
        <v>156</v>
      </c>
      <c r="F131" s="229" t="s">
        <v>157</v>
      </c>
      <c r="G131" s="230" t="s">
        <v>142</v>
      </c>
      <c r="H131" s="231">
        <v>1</v>
      </c>
      <c r="I131" s="232"/>
      <c r="J131" s="233">
        <f>ROUND(I131*H131,2)</f>
        <v>0</v>
      </c>
      <c r="K131" s="229" t="s">
        <v>1</v>
      </c>
      <c r="L131" s="45"/>
      <c r="M131" s="234" t="s">
        <v>1</v>
      </c>
      <c r="N131" s="235" t="s">
        <v>44</v>
      </c>
      <c r="O131" s="92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8" t="s">
        <v>143</v>
      </c>
      <c r="AT131" s="238" t="s">
        <v>139</v>
      </c>
      <c r="AU131" s="238" t="s">
        <v>89</v>
      </c>
      <c r="AY131" s="18" t="s">
        <v>136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8" t="s">
        <v>87</v>
      </c>
      <c r="BK131" s="239">
        <f>ROUND(I131*H131,2)</f>
        <v>0</v>
      </c>
      <c r="BL131" s="18" t="s">
        <v>143</v>
      </c>
      <c r="BM131" s="238" t="s">
        <v>158</v>
      </c>
    </row>
    <row r="132" s="13" customFormat="1">
      <c r="A132" s="13"/>
      <c r="B132" s="240"/>
      <c r="C132" s="241"/>
      <c r="D132" s="242" t="s">
        <v>145</v>
      </c>
      <c r="E132" s="243" t="s">
        <v>1</v>
      </c>
      <c r="F132" s="244" t="s">
        <v>159</v>
      </c>
      <c r="G132" s="241"/>
      <c r="H132" s="243" t="s">
        <v>1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0" t="s">
        <v>145</v>
      </c>
      <c r="AU132" s="250" t="s">
        <v>89</v>
      </c>
      <c r="AV132" s="13" t="s">
        <v>87</v>
      </c>
      <c r="AW132" s="13" t="s">
        <v>35</v>
      </c>
      <c r="AX132" s="13" t="s">
        <v>79</v>
      </c>
      <c r="AY132" s="250" t="s">
        <v>136</v>
      </c>
    </row>
    <row r="133" s="14" customFormat="1">
      <c r="A133" s="14"/>
      <c r="B133" s="251"/>
      <c r="C133" s="252"/>
      <c r="D133" s="242" t="s">
        <v>145</v>
      </c>
      <c r="E133" s="253" t="s">
        <v>1</v>
      </c>
      <c r="F133" s="254" t="s">
        <v>87</v>
      </c>
      <c r="G133" s="252"/>
      <c r="H133" s="255">
        <v>1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145</v>
      </c>
      <c r="AU133" s="261" t="s">
        <v>89</v>
      </c>
      <c r="AV133" s="14" t="s">
        <v>89</v>
      </c>
      <c r="AW133" s="14" t="s">
        <v>35</v>
      </c>
      <c r="AX133" s="14" t="s">
        <v>87</v>
      </c>
      <c r="AY133" s="261" t="s">
        <v>136</v>
      </c>
    </row>
    <row r="134" s="2" customFormat="1" ht="16.5" customHeight="1">
      <c r="A134" s="39"/>
      <c r="B134" s="40"/>
      <c r="C134" s="227" t="s">
        <v>135</v>
      </c>
      <c r="D134" s="227" t="s">
        <v>139</v>
      </c>
      <c r="E134" s="228" t="s">
        <v>160</v>
      </c>
      <c r="F134" s="229" t="s">
        <v>161</v>
      </c>
      <c r="G134" s="230" t="s">
        <v>142</v>
      </c>
      <c r="H134" s="231">
        <v>1</v>
      </c>
      <c r="I134" s="232"/>
      <c r="J134" s="233">
        <f>ROUND(I134*H134,2)</f>
        <v>0</v>
      </c>
      <c r="K134" s="229" t="s">
        <v>1</v>
      </c>
      <c r="L134" s="45"/>
      <c r="M134" s="234" t="s">
        <v>1</v>
      </c>
      <c r="N134" s="235" t="s">
        <v>44</v>
      </c>
      <c r="O134" s="92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8" t="s">
        <v>143</v>
      </c>
      <c r="AT134" s="238" t="s">
        <v>139</v>
      </c>
      <c r="AU134" s="238" t="s">
        <v>89</v>
      </c>
      <c r="AY134" s="18" t="s">
        <v>136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8" t="s">
        <v>87</v>
      </c>
      <c r="BK134" s="239">
        <f>ROUND(I134*H134,2)</f>
        <v>0</v>
      </c>
      <c r="BL134" s="18" t="s">
        <v>143</v>
      </c>
      <c r="BM134" s="238" t="s">
        <v>162</v>
      </c>
    </row>
    <row r="135" s="2" customFormat="1" ht="21.75" customHeight="1">
      <c r="A135" s="39"/>
      <c r="B135" s="40"/>
      <c r="C135" s="227" t="s">
        <v>163</v>
      </c>
      <c r="D135" s="227" t="s">
        <v>139</v>
      </c>
      <c r="E135" s="228" t="s">
        <v>164</v>
      </c>
      <c r="F135" s="229" t="s">
        <v>165</v>
      </c>
      <c r="G135" s="230" t="s">
        <v>142</v>
      </c>
      <c r="H135" s="231">
        <v>1</v>
      </c>
      <c r="I135" s="232"/>
      <c r="J135" s="233">
        <f>ROUND(I135*H135,2)</f>
        <v>0</v>
      </c>
      <c r="K135" s="229" t="s">
        <v>1</v>
      </c>
      <c r="L135" s="45"/>
      <c r="M135" s="234" t="s">
        <v>1</v>
      </c>
      <c r="N135" s="235" t="s">
        <v>44</v>
      </c>
      <c r="O135" s="92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8" t="s">
        <v>143</v>
      </c>
      <c r="AT135" s="238" t="s">
        <v>139</v>
      </c>
      <c r="AU135" s="238" t="s">
        <v>89</v>
      </c>
      <c r="AY135" s="18" t="s">
        <v>136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8" t="s">
        <v>87</v>
      </c>
      <c r="BK135" s="239">
        <f>ROUND(I135*H135,2)</f>
        <v>0</v>
      </c>
      <c r="BL135" s="18" t="s">
        <v>143</v>
      </c>
      <c r="BM135" s="238" t="s">
        <v>166</v>
      </c>
    </row>
    <row r="136" s="2" customFormat="1" ht="16.5" customHeight="1">
      <c r="A136" s="39"/>
      <c r="B136" s="40"/>
      <c r="C136" s="227" t="s">
        <v>167</v>
      </c>
      <c r="D136" s="227" t="s">
        <v>139</v>
      </c>
      <c r="E136" s="228" t="s">
        <v>168</v>
      </c>
      <c r="F136" s="229" t="s">
        <v>169</v>
      </c>
      <c r="G136" s="230" t="s">
        <v>142</v>
      </c>
      <c r="H136" s="231">
        <v>1</v>
      </c>
      <c r="I136" s="232"/>
      <c r="J136" s="233">
        <f>ROUND(I136*H136,2)</f>
        <v>0</v>
      </c>
      <c r="K136" s="229" t="s">
        <v>1</v>
      </c>
      <c r="L136" s="45"/>
      <c r="M136" s="234" t="s">
        <v>1</v>
      </c>
      <c r="N136" s="235" t="s">
        <v>44</v>
      </c>
      <c r="O136" s="92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8" t="s">
        <v>143</v>
      </c>
      <c r="AT136" s="238" t="s">
        <v>139</v>
      </c>
      <c r="AU136" s="238" t="s">
        <v>89</v>
      </c>
      <c r="AY136" s="18" t="s">
        <v>136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8" t="s">
        <v>87</v>
      </c>
      <c r="BK136" s="239">
        <f>ROUND(I136*H136,2)</f>
        <v>0</v>
      </c>
      <c r="BL136" s="18" t="s">
        <v>143</v>
      </c>
      <c r="BM136" s="238" t="s">
        <v>170</v>
      </c>
    </row>
    <row r="137" s="2" customFormat="1" ht="24.15" customHeight="1">
      <c r="A137" s="39"/>
      <c r="B137" s="40"/>
      <c r="C137" s="227" t="s">
        <v>171</v>
      </c>
      <c r="D137" s="227" t="s">
        <v>139</v>
      </c>
      <c r="E137" s="228" t="s">
        <v>172</v>
      </c>
      <c r="F137" s="229" t="s">
        <v>173</v>
      </c>
      <c r="G137" s="230" t="s">
        <v>142</v>
      </c>
      <c r="H137" s="231">
        <v>1</v>
      </c>
      <c r="I137" s="232"/>
      <c r="J137" s="233">
        <f>ROUND(I137*H137,2)</f>
        <v>0</v>
      </c>
      <c r="K137" s="229" t="s">
        <v>1</v>
      </c>
      <c r="L137" s="45"/>
      <c r="M137" s="234" t="s">
        <v>1</v>
      </c>
      <c r="N137" s="235" t="s">
        <v>44</v>
      </c>
      <c r="O137" s="92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8" t="s">
        <v>143</v>
      </c>
      <c r="AT137" s="238" t="s">
        <v>139</v>
      </c>
      <c r="AU137" s="238" t="s">
        <v>89</v>
      </c>
      <c r="AY137" s="18" t="s">
        <v>136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8" t="s">
        <v>87</v>
      </c>
      <c r="BK137" s="239">
        <f>ROUND(I137*H137,2)</f>
        <v>0</v>
      </c>
      <c r="BL137" s="18" t="s">
        <v>143</v>
      </c>
      <c r="BM137" s="238" t="s">
        <v>174</v>
      </c>
    </row>
    <row r="138" s="2" customFormat="1" ht="24.15" customHeight="1">
      <c r="A138" s="39"/>
      <c r="B138" s="40"/>
      <c r="C138" s="227" t="s">
        <v>175</v>
      </c>
      <c r="D138" s="227" t="s">
        <v>139</v>
      </c>
      <c r="E138" s="228" t="s">
        <v>176</v>
      </c>
      <c r="F138" s="229" t="s">
        <v>177</v>
      </c>
      <c r="G138" s="230" t="s">
        <v>142</v>
      </c>
      <c r="H138" s="231">
        <v>1</v>
      </c>
      <c r="I138" s="232"/>
      <c r="J138" s="233">
        <f>ROUND(I138*H138,2)</f>
        <v>0</v>
      </c>
      <c r="K138" s="229" t="s">
        <v>1</v>
      </c>
      <c r="L138" s="45"/>
      <c r="M138" s="234" t="s">
        <v>1</v>
      </c>
      <c r="N138" s="235" t="s">
        <v>44</v>
      </c>
      <c r="O138" s="92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8" t="s">
        <v>143</v>
      </c>
      <c r="AT138" s="238" t="s">
        <v>139</v>
      </c>
      <c r="AU138" s="238" t="s">
        <v>89</v>
      </c>
      <c r="AY138" s="18" t="s">
        <v>136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8" t="s">
        <v>87</v>
      </c>
      <c r="BK138" s="239">
        <f>ROUND(I138*H138,2)</f>
        <v>0</v>
      </c>
      <c r="BL138" s="18" t="s">
        <v>143</v>
      </c>
      <c r="BM138" s="238" t="s">
        <v>178</v>
      </c>
    </row>
    <row r="139" s="14" customFormat="1">
      <c r="A139" s="14"/>
      <c r="B139" s="251"/>
      <c r="C139" s="252"/>
      <c r="D139" s="242" t="s">
        <v>145</v>
      </c>
      <c r="E139" s="253" t="s">
        <v>1</v>
      </c>
      <c r="F139" s="254" t="s">
        <v>179</v>
      </c>
      <c r="G139" s="252"/>
      <c r="H139" s="255">
        <v>1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145</v>
      </c>
      <c r="AU139" s="261" t="s">
        <v>89</v>
      </c>
      <c r="AV139" s="14" t="s">
        <v>89</v>
      </c>
      <c r="AW139" s="14" t="s">
        <v>35</v>
      </c>
      <c r="AX139" s="14" t="s">
        <v>87</v>
      </c>
      <c r="AY139" s="261" t="s">
        <v>136</v>
      </c>
    </row>
    <row r="140" s="2" customFormat="1" ht="21.75" customHeight="1">
      <c r="A140" s="39"/>
      <c r="B140" s="40"/>
      <c r="C140" s="227" t="s">
        <v>180</v>
      </c>
      <c r="D140" s="227" t="s">
        <v>139</v>
      </c>
      <c r="E140" s="228" t="s">
        <v>181</v>
      </c>
      <c r="F140" s="229" t="s">
        <v>182</v>
      </c>
      <c r="G140" s="230" t="s">
        <v>142</v>
      </c>
      <c r="H140" s="231">
        <v>1</v>
      </c>
      <c r="I140" s="232"/>
      <c r="J140" s="233">
        <f>ROUND(I140*H140,2)</f>
        <v>0</v>
      </c>
      <c r="K140" s="229" t="s">
        <v>1</v>
      </c>
      <c r="L140" s="45"/>
      <c r="M140" s="234" t="s">
        <v>1</v>
      </c>
      <c r="N140" s="235" t="s">
        <v>44</v>
      </c>
      <c r="O140" s="92"/>
      <c r="P140" s="236">
        <f>O140*H140</f>
        <v>0</v>
      </c>
      <c r="Q140" s="236">
        <v>0</v>
      </c>
      <c r="R140" s="236">
        <f>Q140*H140</f>
        <v>0</v>
      </c>
      <c r="S140" s="236">
        <v>0</v>
      </c>
      <c r="T140" s="237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8" t="s">
        <v>143</v>
      </c>
      <c r="AT140" s="238" t="s">
        <v>139</v>
      </c>
      <c r="AU140" s="238" t="s">
        <v>89</v>
      </c>
      <c r="AY140" s="18" t="s">
        <v>136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8" t="s">
        <v>87</v>
      </c>
      <c r="BK140" s="239">
        <f>ROUND(I140*H140,2)</f>
        <v>0</v>
      </c>
      <c r="BL140" s="18" t="s">
        <v>143</v>
      </c>
      <c r="BM140" s="238" t="s">
        <v>183</v>
      </c>
    </row>
    <row r="141" s="14" customFormat="1">
      <c r="A141" s="14"/>
      <c r="B141" s="251"/>
      <c r="C141" s="252"/>
      <c r="D141" s="242" t="s">
        <v>145</v>
      </c>
      <c r="E141" s="253" t="s">
        <v>1</v>
      </c>
      <c r="F141" s="254" t="s">
        <v>184</v>
      </c>
      <c r="G141" s="252"/>
      <c r="H141" s="255">
        <v>1</v>
      </c>
      <c r="I141" s="256"/>
      <c r="J141" s="252"/>
      <c r="K141" s="252"/>
      <c r="L141" s="257"/>
      <c r="M141" s="258"/>
      <c r="N141" s="259"/>
      <c r="O141" s="259"/>
      <c r="P141" s="259"/>
      <c r="Q141" s="259"/>
      <c r="R141" s="259"/>
      <c r="S141" s="259"/>
      <c r="T141" s="26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1" t="s">
        <v>145</v>
      </c>
      <c r="AU141" s="261" t="s">
        <v>89</v>
      </c>
      <c r="AV141" s="14" t="s">
        <v>89</v>
      </c>
      <c r="AW141" s="14" t="s">
        <v>35</v>
      </c>
      <c r="AX141" s="14" t="s">
        <v>87</v>
      </c>
      <c r="AY141" s="261" t="s">
        <v>136</v>
      </c>
    </row>
    <row r="142" s="12" customFormat="1" ht="22.8" customHeight="1">
      <c r="A142" s="12"/>
      <c r="B142" s="211"/>
      <c r="C142" s="212"/>
      <c r="D142" s="213" t="s">
        <v>78</v>
      </c>
      <c r="E142" s="225" t="s">
        <v>185</v>
      </c>
      <c r="F142" s="225" t="s">
        <v>186</v>
      </c>
      <c r="G142" s="212"/>
      <c r="H142" s="212"/>
      <c r="I142" s="215"/>
      <c r="J142" s="226">
        <f>BK142</f>
        <v>0</v>
      </c>
      <c r="K142" s="212"/>
      <c r="L142" s="217"/>
      <c r="M142" s="218"/>
      <c r="N142" s="219"/>
      <c r="O142" s="219"/>
      <c r="P142" s="220">
        <f>SUM(P143:P147)</f>
        <v>0</v>
      </c>
      <c r="Q142" s="219"/>
      <c r="R142" s="220">
        <f>SUM(R143:R147)</f>
        <v>0</v>
      </c>
      <c r="S142" s="219"/>
      <c r="T142" s="221">
        <f>SUM(T143:T147)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2" t="s">
        <v>135</v>
      </c>
      <c r="AT142" s="223" t="s">
        <v>78</v>
      </c>
      <c r="AU142" s="223" t="s">
        <v>87</v>
      </c>
      <c r="AY142" s="222" t="s">
        <v>136</v>
      </c>
      <c r="BK142" s="224">
        <f>SUM(BK143:BK147)</f>
        <v>0</v>
      </c>
    </row>
    <row r="143" s="2" customFormat="1" ht="16.5" customHeight="1">
      <c r="A143" s="39"/>
      <c r="B143" s="40"/>
      <c r="C143" s="227" t="s">
        <v>187</v>
      </c>
      <c r="D143" s="227" t="s">
        <v>139</v>
      </c>
      <c r="E143" s="228" t="s">
        <v>188</v>
      </c>
      <c r="F143" s="229" t="s">
        <v>186</v>
      </c>
      <c r="G143" s="230" t="s">
        <v>142</v>
      </c>
      <c r="H143" s="231">
        <v>1</v>
      </c>
      <c r="I143" s="232"/>
      <c r="J143" s="233">
        <f>ROUND(I143*H143,2)</f>
        <v>0</v>
      </c>
      <c r="K143" s="229" t="s">
        <v>1</v>
      </c>
      <c r="L143" s="45"/>
      <c r="M143" s="234" t="s">
        <v>1</v>
      </c>
      <c r="N143" s="235" t="s">
        <v>44</v>
      </c>
      <c r="O143" s="92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8" t="s">
        <v>143</v>
      </c>
      <c r="AT143" s="238" t="s">
        <v>139</v>
      </c>
      <c r="AU143" s="238" t="s">
        <v>89</v>
      </c>
      <c r="AY143" s="18" t="s">
        <v>136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8" t="s">
        <v>87</v>
      </c>
      <c r="BK143" s="239">
        <f>ROUND(I143*H143,2)</f>
        <v>0</v>
      </c>
      <c r="BL143" s="18" t="s">
        <v>143</v>
      </c>
      <c r="BM143" s="238" t="s">
        <v>189</v>
      </c>
    </row>
    <row r="144" s="13" customFormat="1">
      <c r="A144" s="13"/>
      <c r="B144" s="240"/>
      <c r="C144" s="241"/>
      <c r="D144" s="242" t="s">
        <v>145</v>
      </c>
      <c r="E144" s="243" t="s">
        <v>1</v>
      </c>
      <c r="F144" s="244" t="s">
        <v>190</v>
      </c>
      <c r="G144" s="241"/>
      <c r="H144" s="243" t="s">
        <v>1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145</v>
      </c>
      <c r="AU144" s="250" t="s">
        <v>89</v>
      </c>
      <c r="AV144" s="13" t="s">
        <v>87</v>
      </c>
      <c r="AW144" s="13" t="s">
        <v>35</v>
      </c>
      <c r="AX144" s="13" t="s">
        <v>79</v>
      </c>
      <c r="AY144" s="250" t="s">
        <v>136</v>
      </c>
    </row>
    <row r="145" s="14" customFormat="1">
      <c r="A145" s="14"/>
      <c r="B145" s="251"/>
      <c r="C145" s="252"/>
      <c r="D145" s="242" t="s">
        <v>145</v>
      </c>
      <c r="E145" s="253" t="s">
        <v>1</v>
      </c>
      <c r="F145" s="254" t="s">
        <v>87</v>
      </c>
      <c r="G145" s="252"/>
      <c r="H145" s="255">
        <v>1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145</v>
      </c>
      <c r="AU145" s="261" t="s">
        <v>89</v>
      </c>
      <c r="AV145" s="14" t="s">
        <v>89</v>
      </c>
      <c r="AW145" s="14" t="s">
        <v>35</v>
      </c>
      <c r="AX145" s="14" t="s">
        <v>87</v>
      </c>
      <c r="AY145" s="261" t="s">
        <v>136</v>
      </c>
    </row>
    <row r="146" s="2" customFormat="1" ht="24.15" customHeight="1">
      <c r="A146" s="39"/>
      <c r="B146" s="40"/>
      <c r="C146" s="227" t="s">
        <v>8</v>
      </c>
      <c r="D146" s="227" t="s">
        <v>139</v>
      </c>
      <c r="E146" s="228" t="s">
        <v>191</v>
      </c>
      <c r="F146" s="229" t="s">
        <v>192</v>
      </c>
      <c r="G146" s="230" t="s">
        <v>193</v>
      </c>
      <c r="H146" s="231">
        <v>1</v>
      </c>
      <c r="I146" s="232"/>
      <c r="J146" s="233">
        <f>ROUND(I146*H146,2)</f>
        <v>0</v>
      </c>
      <c r="K146" s="229" t="s">
        <v>1</v>
      </c>
      <c r="L146" s="45"/>
      <c r="M146" s="234" t="s">
        <v>1</v>
      </c>
      <c r="N146" s="235" t="s">
        <v>44</v>
      </c>
      <c r="O146" s="92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8" t="s">
        <v>143</v>
      </c>
      <c r="AT146" s="238" t="s">
        <v>139</v>
      </c>
      <c r="AU146" s="238" t="s">
        <v>89</v>
      </c>
      <c r="AY146" s="18" t="s">
        <v>136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8" t="s">
        <v>87</v>
      </c>
      <c r="BK146" s="239">
        <f>ROUND(I146*H146,2)</f>
        <v>0</v>
      </c>
      <c r="BL146" s="18" t="s">
        <v>143</v>
      </c>
      <c r="BM146" s="238" t="s">
        <v>194</v>
      </c>
    </row>
    <row r="147" s="14" customFormat="1">
      <c r="A147" s="14"/>
      <c r="B147" s="251"/>
      <c r="C147" s="252"/>
      <c r="D147" s="242" t="s">
        <v>145</v>
      </c>
      <c r="E147" s="253" t="s">
        <v>1</v>
      </c>
      <c r="F147" s="254" t="s">
        <v>195</v>
      </c>
      <c r="G147" s="252"/>
      <c r="H147" s="255">
        <v>1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145</v>
      </c>
      <c r="AU147" s="261" t="s">
        <v>89</v>
      </c>
      <c r="AV147" s="14" t="s">
        <v>89</v>
      </c>
      <c r="AW147" s="14" t="s">
        <v>35</v>
      </c>
      <c r="AX147" s="14" t="s">
        <v>87</v>
      </c>
      <c r="AY147" s="261" t="s">
        <v>136</v>
      </c>
    </row>
    <row r="148" s="12" customFormat="1" ht="22.8" customHeight="1">
      <c r="A148" s="12"/>
      <c r="B148" s="211"/>
      <c r="C148" s="212"/>
      <c r="D148" s="213" t="s">
        <v>78</v>
      </c>
      <c r="E148" s="225" t="s">
        <v>196</v>
      </c>
      <c r="F148" s="225" t="s">
        <v>197</v>
      </c>
      <c r="G148" s="212"/>
      <c r="H148" s="212"/>
      <c r="I148" s="215"/>
      <c r="J148" s="226">
        <f>BK148</f>
        <v>0</v>
      </c>
      <c r="K148" s="212"/>
      <c r="L148" s="217"/>
      <c r="M148" s="218"/>
      <c r="N148" s="219"/>
      <c r="O148" s="219"/>
      <c r="P148" s="220">
        <f>SUM(P149:P150)</f>
        <v>0</v>
      </c>
      <c r="Q148" s="219"/>
      <c r="R148" s="220">
        <f>SUM(R149:R150)</f>
        <v>0</v>
      </c>
      <c r="S148" s="219"/>
      <c r="T148" s="221">
        <f>SUM(T149:T150)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22" t="s">
        <v>135</v>
      </c>
      <c r="AT148" s="223" t="s">
        <v>78</v>
      </c>
      <c r="AU148" s="223" t="s">
        <v>87</v>
      </c>
      <c r="AY148" s="222" t="s">
        <v>136</v>
      </c>
      <c r="BK148" s="224">
        <f>SUM(BK149:BK150)</f>
        <v>0</v>
      </c>
    </row>
    <row r="149" s="2" customFormat="1" ht="21.75" customHeight="1">
      <c r="A149" s="39"/>
      <c r="B149" s="40"/>
      <c r="C149" s="227" t="s">
        <v>198</v>
      </c>
      <c r="D149" s="227" t="s">
        <v>139</v>
      </c>
      <c r="E149" s="228" t="s">
        <v>199</v>
      </c>
      <c r="F149" s="229" t="s">
        <v>200</v>
      </c>
      <c r="G149" s="230" t="s">
        <v>201</v>
      </c>
      <c r="H149" s="231">
        <v>1</v>
      </c>
      <c r="I149" s="232"/>
      <c r="J149" s="233">
        <f>ROUND(I149*H149,2)</f>
        <v>0</v>
      </c>
      <c r="K149" s="229" t="s">
        <v>1</v>
      </c>
      <c r="L149" s="45"/>
      <c r="M149" s="234" t="s">
        <v>1</v>
      </c>
      <c r="N149" s="235" t="s">
        <v>44</v>
      </c>
      <c r="O149" s="92"/>
      <c r="P149" s="236">
        <f>O149*H149</f>
        <v>0</v>
      </c>
      <c r="Q149" s="236">
        <v>0</v>
      </c>
      <c r="R149" s="236">
        <f>Q149*H149</f>
        <v>0</v>
      </c>
      <c r="S149" s="236">
        <v>0</v>
      </c>
      <c r="T149" s="237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8" t="s">
        <v>143</v>
      </c>
      <c r="AT149" s="238" t="s">
        <v>139</v>
      </c>
      <c r="AU149" s="238" t="s">
        <v>89</v>
      </c>
      <c r="AY149" s="18" t="s">
        <v>136</v>
      </c>
      <c r="BE149" s="239">
        <f>IF(N149="základní",J149,0)</f>
        <v>0</v>
      </c>
      <c r="BF149" s="239">
        <f>IF(N149="snížená",J149,0)</f>
        <v>0</v>
      </c>
      <c r="BG149" s="239">
        <f>IF(N149="zákl. přenesená",J149,0)</f>
        <v>0</v>
      </c>
      <c r="BH149" s="239">
        <f>IF(N149="sníž. přenesená",J149,0)</f>
        <v>0</v>
      </c>
      <c r="BI149" s="239">
        <f>IF(N149="nulová",J149,0)</f>
        <v>0</v>
      </c>
      <c r="BJ149" s="18" t="s">
        <v>87</v>
      </c>
      <c r="BK149" s="239">
        <f>ROUND(I149*H149,2)</f>
        <v>0</v>
      </c>
      <c r="BL149" s="18" t="s">
        <v>143</v>
      </c>
      <c r="BM149" s="238" t="s">
        <v>202</v>
      </c>
    </row>
    <row r="150" s="14" customFormat="1">
      <c r="A150" s="14"/>
      <c r="B150" s="251"/>
      <c r="C150" s="252"/>
      <c r="D150" s="242" t="s">
        <v>145</v>
      </c>
      <c r="E150" s="253" t="s">
        <v>1</v>
      </c>
      <c r="F150" s="254" t="s">
        <v>203</v>
      </c>
      <c r="G150" s="252"/>
      <c r="H150" s="255">
        <v>1</v>
      </c>
      <c r="I150" s="256"/>
      <c r="J150" s="252"/>
      <c r="K150" s="252"/>
      <c r="L150" s="257"/>
      <c r="M150" s="262"/>
      <c r="N150" s="263"/>
      <c r="O150" s="263"/>
      <c r="P150" s="263"/>
      <c r="Q150" s="263"/>
      <c r="R150" s="263"/>
      <c r="S150" s="263"/>
      <c r="T150" s="26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145</v>
      </c>
      <c r="AU150" s="261" t="s">
        <v>89</v>
      </c>
      <c r="AV150" s="14" t="s">
        <v>89</v>
      </c>
      <c r="AW150" s="14" t="s">
        <v>35</v>
      </c>
      <c r="AX150" s="14" t="s">
        <v>87</v>
      </c>
      <c r="AY150" s="261" t="s">
        <v>136</v>
      </c>
    </row>
    <row r="151" s="2" customFormat="1" ht="6.96" customHeight="1">
      <c r="A151" s="39"/>
      <c r="B151" s="67"/>
      <c r="C151" s="68"/>
      <c r="D151" s="68"/>
      <c r="E151" s="68"/>
      <c r="F151" s="68"/>
      <c r="G151" s="68"/>
      <c r="H151" s="68"/>
      <c r="I151" s="68"/>
      <c r="J151" s="68"/>
      <c r="K151" s="68"/>
      <c r="L151" s="45"/>
      <c r="M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</row>
  </sheetData>
  <sheetProtection sheet="1" autoFilter="0" formatColumns="0" formatRows="0" objects="1" scenarios="1" spinCount="100000" saltValue="Fnr6sEvtM5/hIzIfDFbOQ5JhVJHvhgf9VPsGlt8a29y1a8/q313OQHx1oNoCeQEEzFlZEu+4Sq/80r7003hotQ==" hashValue="iTulDFUIEAFylhdQeiRgv91Um3qaUTcGhklat69rHytdpXtBlNkHE5uY6yvs+eF6JYKzCXWA03GW1/cF5TPICQ==" algorithmName="SHA-512" password="CC35"/>
  <autoFilter ref="C119:K150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109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204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22. 9. 2025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27</v>
      </c>
      <c r="F15" s="39"/>
      <c r="G15" s="39"/>
      <c r="H15" s="39"/>
      <c r="I15" s="151" t="s">
        <v>28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29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31</v>
      </c>
      <c r="E20" s="39"/>
      <c r="F20" s="39"/>
      <c r="G20" s="39"/>
      <c r="H20" s="39"/>
      <c r="I20" s="151" t="s">
        <v>25</v>
      </c>
      <c r="J20" s="142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33</v>
      </c>
      <c r="F21" s="39"/>
      <c r="G21" s="39"/>
      <c r="H21" s="39"/>
      <c r="I21" s="151" t="s">
        <v>28</v>
      </c>
      <c r="J21" s="142" t="s">
        <v>34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36</v>
      </c>
      <c r="E23" s="39"/>
      <c r="F23" s="39"/>
      <c r="G23" s="39"/>
      <c r="H23" s="39"/>
      <c r="I23" s="151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37</v>
      </c>
      <c r="F24" s="39"/>
      <c r="G24" s="39"/>
      <c r="H24" s="39"/>
      <c r="I24" s="151" t="s">
        <v>28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38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39</v>
      </c>
      <c r="E30" s="39"/>
      <c r="F30" s="39"/>
      <c r="G30" s="39"/>
      <c r="H30" s="39"/>
      <c r="I30" s="39"/>
      <c r="J30" s="161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41</v>
      </c>
      <c r="G32" s="39"/>
      <c r="H32" s="39"/>
      <c r="I32" s="162" t="s">
        <v>40</v>
      </c>
      <c r="J32" s="162" t="s">
        <v>42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43</v>
      </c>
      <c r="E33" s="151" t="s">
        <v>44</v>
      </c>
      <c r="F33" s="164">
        <f>ROUND((SUM(BE127:BE598)),  2)</f>
        <v>0</v>
      </c>
      <c r="G33" s="39"/>
      <c r="H33" s="39"/>
      <c r="I33" s="165">
        <v>0.20999999999999999</v>
      </c>
      <c r="J33" s="164">
        <f>ROUND(((SUM(BE127:BE598))*I33),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45</v>
      </c>
      <c r="F34" s="164">
        <f>ROUND((SUM(BF127:BF598)),  2)</f>
        <v>0</v>
      </c>
      <c r="G34" s="39"/>
      <c r="H34" s="39"/>
      <c r="I34" s="165">
        <v>0.12</v>
      </c>
      <c r="J34" s="164">
        <f>ROUND(((SUM(BF127:BF598))*I34),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46</v>
      </c>
      <c r="F35" s="164">
        <f>ROUND((SUM(BG127:BG598)),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47</v>
      </c>
      <c r="F36" s="164">
        <f>ROUND((SUM(BH127:BH598)),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48</v>
      </c>
      <c r="F37" s="164">
        <f>ROUND((SUM(BI127:BI598)),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49</v>
      </c>
      <c r="E39" s="168"/>
      <c r="F39" s="168"/>
      <c r="G39" s="169" t="s">
        <v>50</v>
      </c>
      <c r="H39" s="170" t="s">
        <v>51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109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101 - Zpevněné plochy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Obec Zeleneč</v>
      </c>
      <c r="G89" s="41"/>
      <c r="H89" s="41"/>
      <c r="I89" s="33" t="s">
        <v>22</v>
      </c>
      <c r="J89" s="80" t="str">
        <f>IF(J12="","",J12)</f>
        <v>22. 9. 2025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Zeleneč, Kasalova 467, 250 91 Zeleneč</v>
      </c>
      <c r="G91" s="41"/>
      <c r="H91" s="41"/>
      <c r="I91" s="33" t="s">
        <v>31</v>
      </c>
      <c r="J91" s="37" t="str">
        <f>E21</f>
        <v>PRODIN a.s., K Vápence 2745, 530 02 Pardubice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36</v>
      </c>
      <c r="J92" s="37" t="str">
        <f>E24</f>
        <v>Jana Förstlová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112</v>
      </c>
      <c r="D94" s="186"/>
      <c r="E94" s="186"/>
      <c r="F94" s="186"/>
      <c r="G94" s="186"/>
      <c r="H94" s="186"/>
      <c r="I94" s="186"/>
      <c r="J94" s="187" t="s">
        <v>113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114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115</v>
      </c>
    </row>
    <row r="97" s="9" customFormat="1" ht="24.96" customHeight="1">
      <c r="A97" s="9"/>
      <c r="B97" s="189"/>
      <c r="C97" s="190"/>
      <c r="D97" s="191" t="s">
        <v>205</v>
      </c>
      <c r="E97" s="192"/>
      <c r="F97" s="192"/>
      <c r="G97" s="192"/>
      <c r="H97" s="192"/>
      <c r="I97" s="192"/>
      <c r="J97" s="193">
        <f>J128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206</v>
      </c>
      <c r="E98" s="197"/>
      <c r="F98" s="197"/>
      <c r="G98" s="197"/>
      <c r="H98" s="197"/>
      <c r="I98" s="197"/>
      <c r="J98" s="198">
        <f>J129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207</v>
      </c>
      <c r="E99" s="197"/>
      <c r="F99" s="197"/>
      <c r="G99" s="197"/>
      <c r="H99" s="197"/>
      <c r="I99" s="197"/>
      <c r="J99" s="198">
        <f>J282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208</v>
      </c>
      <c r="E100" s="197"/>
      <c r="F100" s="197"/>
      <c r="G100" s="197"/>
      <c r="H100" s="197"/>
      <c r="I100" s="197"/>
      <c r="J100" s="198">
        <f>J289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209</v>
      </c>
      <c r="E101" s="197"/>
      <c r="F101" s="197"/>
      <c r="G101" s="197"/>
      <c r="H101" s="197"/>
      <c r="I101" s="197"/>
      <c r="J101" s="198">
        <f>J307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210</v>
      </c>
      <c r="E102" s="197"/>
      <c r="F102" s="197"/>
      <c r="G102" s="197"/>
      <c r="H102" s="197"/>
      <c r="I102" s="197"/>
      <c r="J102" s="198">
        <f>J411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211</v>
      </c>
      <c r="E103" s="197"/>
      <c r="F103" s="197"/>
      <c r="G103" s="197"/>
      <c r="H103" s="197"/>
      <c r="I103" s="197"/>
      <c r="J103" s="198">
        <f>J492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212</v>
      </c>
      <c r="E104" s="197"/>
      <c r="F104" s="197"/>
      <c r="G104" s="197"/>
      <c r="H104" s="197"/>
      <c r="I104" s="197"/>
      <c r="J104" s="198">
        <f>J562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213</v>
      </c>
      <c r="E105" s="197"/>
      <c r="F105" s="197"/>
      <c r="G105" s="197"/>
      <c r="H105" s="197"/>
      <c r="I105" s="197"/>
      <c r="J105" s="198">
        <f>J592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9"/>
      <c r="C106" s="190"/>
      <c r="D106" s="191" t="s">
        <v>214</v>
      </c>
      <c r="E106" s="192"/>
      <c r="F106" s="192"/>
      <c r="G106" s="192"/>
      <c r="H106" s="192"/>
      <c r="I106" s="192"/>
      <c r="J106" s="193">
        <f>J594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4"/>
      <c r="D107" s="196" t="s">
        <v>215</v>
      </c>
      <c r="E107" s="197"/>
      <c r="F107" s="197"/>
      <c r="G107" s="197"/>
      <c r="H107" s="197"/>
      <c r="I107" s="197"/>
      <c r="J107" s="198">
        <f>J595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120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84" t="str">
        <f>E7</f>
        <v>Průchod kolem jezírka v Zelenči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109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SO 101 - Zpevněné plochy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Obec Zeleneč</v>
      </c>
      <c r="G121" s="41"/>
      <c r="H121" s="41"/>
      <c r="I121" s="33" t="s">
        <v>22</v>
      </c>
      <c r="J121" s="80" t="str">
        <f>IF(J12="","",J12)</f>
        <v>22. 9. 2025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40.05" customHeight="1">
      <c r="A123" s="39"/>
      <c r="B123" s="40"/>
      <c r="C123" s="33" t="s">
        <v>24</v>
      </c>
      <c r="D123" s="41"/>
      <c r="E123" s="41"/>
      <c r="F123" s="28" t="str">
        <f>E15</f>
        <v>Obec Zeleneč, Kasalova 467, 250 91 Zeleneč</v>
      </c>
      <c r="G123" s="41"/>
      <c r="H123" s="41"/>
      <c r="I123" s="33" t="s">
        <v>31</v>
      </c>
      <c r="J123" s="37" t="str">
        <f>E21</f>
        <v>PRODIN a.s., K Vápence 2745, 530 02 Pardubice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29</v>
      </c>
      <c r="D124" s="41"/>
      <c r="E124" s="41"/>
      <c r="F124" s="28" t="str">
        <f>IF(E18="","",E18)</f>
        <v>Vyplň údaj</v>
      </c>
      <c r="G124" s="41"/>
      <c r="H124" s="41"/>
      <c r="I124" s="33" t="s">
        <v>36</v>
      </c>
      <c r="J124" s="37" t="str">
        <f>E24</f>
        <v>Jana Förstlová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121</v>
      </c>
      <c r="D126" s="203" t="s">
        <v>64</v>
      </c>
      <c r="E126" s="203" t="s">
        <v>60</v>
      </c>
      <c r="F126" s="203" t="s">
        <v>61</v>
      </c>
      <c r="G126" s="203" t="s">
        <v>122</v>
      </c>
      <c r="H126" s="203" t="s">
        <v>123</v>
      </c>
      <c r="I126" s="203" t="s">
        <v>124</v>
      </c>
      <c r="J126" s="203" t="s">
        <v>113</v>
      </c>
      <c r="K126" s="204" t="s">
        <v>125</v>
      </c>
      <c r="L126" s="205"/>
      <c r="M126" s="101" t="s">
        <v>1</v>
      </c>
      <c r="N126" s="102" t="s">
        <v>43</v>
      </c>
      <c r="O126" s="102" t="s">
        <v>126</v>
      </c>
      <c r="P126" s="102" t="s">
        <v>127</v>
      </c>
      <c r="Q126" s="102" t="s">
        <v>128</v>
      </c>
      <c r="R126" s="102" t="s">
        <v>129</v>
      </c>
      <c r="S126" s="102" t="s">
        <v>130</v>
      </c>
      <c r="T126" s="103" t="s">
        <v>131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132</v>
      </c>
      <c r="D127" s="41"/>
      <c r="E127" s="41"/>
      <c r="F127" s="41"/>
      <c r="G127" s="41"/>
      <c r="H127" s="41"/>
      <c r="I127" s="41"/>
      <c r="J127" s="206">
        <f>BK127</f>
        <v>0</v>
      </c>
      <c r="K127" s="41"/>
      <c r="L127" s="45"/>
      <c r="M127" s="104"/>
      <c r="N127" s="207"/>
      <c r="O127" s="105"/>
      <c r="P127" s="208">
        <f>P128+P594</f>
        <v>0</v>
      </c>
      <c r="Q127" s="105"/>
      <c r="R127" s="208">
        <f>R128+R594</f>
        <v>263.37838295</v>
      </c>
      <c r="S127" s="105"/>
      <c r="T127" s="209">
        <f>T128+T594</f>
        <v>57.363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78</v>
      </c>
      <c r="AU127" s="18" t="s">
        <v>115</v>
      </c>
      <c r="BK127" s="210">
        <f>BK128+BK594</f>
        <v>0</v>
      </c>
    </row>
    <row r="128" s="12" customFormat="1" ht="25.92" customHeight="1">
      <c r="A128" s="12"/>
      <c r="B128" s="211"/>
      <c r="C128" s="212"/>
      <c r="D128" s="213" t="s">
        <v>78</v>
      </c>
      <c r="E128" s="214" t="s">
        <v>216</v>
      </c>
      <c r="F128" s="214" t="s">
        <v>217</v>
      </c>
      <c r="G128" s="212"/>
      <c r="H128" s="212"/>
      <c r="I128" s="215"/>
      <c r="J128" s="216">
        <f>BK128</f>
        <v>0</v>
      </c>
      <c r="K128" s="212"/>
      <c r="L128" s="217"/>
      <c r="M128" s="218"/>
      <c r="N128" s="219"/>
      <c r="O128" s="219"/>
      <c r="P128" s="220">
        <f>P129+P282+P289+P307+P411+P492+P562+P592</f>
        <v>0</v>
      </c>
      <c r="Q128" s="219"/>
      <c r="R128" s="220">
        <f>R129+R282+R289+R307+R411+R492+R562+R592</f>
        <v>263.37815795</v>
      </c>
      <c r="S128" s="219"/>
      <c r="T128" s="221">
        <f>T129+T282+T289+T307+T411+T492+T562+T592</f>
        <v>57.363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2" t="s">
        <v>87</v>
      </c>
      <c r="AT128" s="223" t="s">
        <v>78</v>
      </c>
      <c r="AU128" s="223" t="s">
        <v>79</v>
      </c>
      <c r="AY128" s="222" t="s">
        <v>136</v>
      </c>
      <c r="BK128" s="224">
        <f>BK129+BK282+BK289+BK307+BK411+BK492+BK562+BK592</f>
        <v>0</v>
      </c>
    </row>
    <row r="129" s="12" customFormat="1" ht="22.8" customHeight="1">
      <c r="A129" s="12"/>
      <c r="B129" s="211"/>
      <c r="C129" s="212"/>
      <c r="D129" s="213" t="s">
        <v>78</v>
      </c>
      <c r="E129" s="225" t="s">
        <v>87</v>
      </c>
      <c r="F129" s="225" t="s">
        <v>218</v>
      </c>
      <c r="G129" s="212"/>
      <c r="H129" s="212"/>
      <c r="I129" s="215"/>
      <c r="J129" s="226">
        <f>BK129</f>
        <v>0</v>
      </c>
      <c r="K129" s="212"/>
      <c r="L129" s="217"/>
      <c r="M129" s="218"/>
      <c r="N129" s="219"/>
      <c r="O129" s="219"/>
      <c r="P129" s="220">
        <f>SUM(P130:P281)</f>
        <v>0</v>
      </c>
      <c r="Q129" s="219"/>
      <c r="R129" s="220">
        <f>SUM(R130:R281)</f>
        <v>153.81329299999999</v>
      </c>
      <c r="S129" s="219"/>
      <c r="T129" s="221">
        <f>SUM(T130:T281)</f>
        <v>32.387999999999998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2" t="s">
        <v>87</v>
      </c>
      <c r="AT129" s="223" t="s">
        <v>78</v>
      </c>
      <c r="AU129" s="223" t="s">
        <v>87</v>
      </c>
      <c r="AY129" s="222" t="s">
        <v>136</v>
      </c>
      <c r="BK129" s="224">
        <f>SUM(BK130:BK281)</f>
        <v>0</v>
      </c>
    </row>
    <row r="130" s="2" customFormat="1" ht="24.15" customHeight="1">
      <c r="A130" s="39"/>
      <c r="B130" s="40"/>
      <c r="C130" s="227" t="s">
        <v>87</v>
      </c>
      <c r="D130" s="227" t="s">
        <v>139</v>
      </c>
      <c r="E130" s="228" t="s">
        <v>219</v>
      </c>
      <c r="F130" s="229" t="s">
        <v>220</v>
      </c>
      <c r="G130" s="230" t="s">
        <v>221</v>
      </c>
      <c r="H130" s="231">
        <v>9</v>
      </c>
      <c r="I130" s="232"/>
      <c r="J130" s="233">
        <f>ROUND(I130*H130,2)</f>
        <v>0</v>
      </c>
      <c r="K130" s="229" t="s">
        <v>222</v>
      </c>
      <c r="L130" s="45"/>
      <c r="M130" s="234" t="s">
        <v>1</v>
      </c>
      <c r="N130" s="235" t="s">
        <v>44</v>
      </c>
      <c r="O130" s="92"/>
      <c r="P130" s="236">
        <f>O130*H130</f>
        <v>0</v>
      </c>
      <c r="Q130" s="236">
        <v>0</v>
      </c>
      <c r="R130" s="236">
        <f>Q130*H130</f>
        <v>0</v>
      </c>
      <c r="S130" s="236">
        <v>0.28999999999999998</v>
      </c>
      <c r="T130" s="237">
        <f>S130*H130</f>
        <v>2.6099999999999999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8" t="s">
        <v>155</v>
      </c>
      <c r="AT130" s="238" t="s">
        <v>139</v>
      </c>
      <c r="AU130" s="238" t="s">
        <v>89</v>
      </c>
      <c r="AY130" s="18" t="s">
        <v>136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8" t="s">
        <v>87</v>
      </c>
      <c r="BK130" s="239">
        <f>ROUND(I130*H130,2)</f>
        <v>0</v>
      </c>
      <c r="BL130" s="18" t="s">
        <v>155</v>
      </c>
      <c r="BM130" s="238" t="s">
        <v>223</v>
      </c>
    </row>
    <row r="131" s="2" customFormat="1">
      <c r="A131" s="39"/>
      <c r="B131" s="40"/>
      <c r="C131" s="41"/>
      <c r="D131" s="242" t="s">
        <v>224</v>
      </c>
      <c r="E131" s="41"/>
      <c r="F131" s="265" t="s">
        <v>225</v>
      </c>
      <c r="G131" s="41"/>
      <c r="H131" s="41"/>
      <c r="I131" s="266"/>
      <c r="J131" s="41"/>
      <c r="K131" s="41"/>
      <c r="L131" s="45"/>
      <c r="M131" s="267"/>
      <c r="N131" s="268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224</v>
      </c>
      <c r="AU131" s="18" t="s">
        <v>89</v>
      </c>
    </row>
    <row r="132" s="14" customFormat="1">
      <c r="A132" s="14"/>
      <c r="B132" s="251"/>
      <c r="C132" s="252"/>
      <c r="D132" s="242" t="s">
        <v>145</v>
      </c>
      <c r="E132" s="253" t="s">
        <v>1</v>
      </c>
      <c r="F132" s="254" t="s">
        <v>226</v>
      </c>
      <c r="G132" s="252"/>
      <c r="H132" s="255">
        <v>9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145</v>
      </c>
      <c r="AU132" s="261" t="s">
        <v>89</v>
      </c>
      <c r="AV132" s="14" t="s">
        <v>89</v>
      </c>
      <c r="AW132" s="14" t="s">
        <v>35</v>
      </c>
      <c r="AX132" s="14" t="s">
        <v>87</v>
      </c>
      <c r="AY132" s="261" t="s">
        <v>136</v>
      </c>
    </row>
    <row r="133" s="2" customFormat="1" ht="24.15" customHeight="1">
      <c r="A133" s="39"/>
      <c r="B133" s="40"/>
      <c r="C133" s="227" t="s">
        <v>89</v>
      </c>
      <c r="D133" s="227" t="s">
        <v>139</v>
      </c>
      <c r="E133" s="228" t="s">
        <v>227</v>
      </c>
      <c r="F133" s="229" t="s">
        <v>228</v>
      </c>
      <c r="G133" s="230" t="s">
        <v>221</v>
      </c>
      <c r="H133" s="231">
        <v>9</v>
      </c>
      <c r="I133" s="232"/>
      <c r="J133" s="233">
        <f>ROUND(I133*H133,2)</f>
        <v>0</v>
      </c>
      <c r="K133" s="229" t="s">
        <v>222</v>
      </c>
      <c r="L133" s="45"/>
      <c r="M133" s="234" t="s">
        <v>1</v>
      </c>
      <c r="N133" s="235" t="s">
        <v>44</v>
      </c>
      <c r="O133" s="92"/>
      <c r="P133" s="236">
        <f>O133*H133</f>
        <v>0</v>
      </c>
      <c r="Q133" s="236">
        <v>0</v>
      </c>
      <c r="R133" s="236">
        <f>Q133*H133</f>
        <v>0</v>
      </c>
      <c r="S133" s="236">
        <v>0.32500000000000001</v>
      </c>
      <c r="T133" s="237">
        <f>S133*H133</f>
        <v>2.9250000000000003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8" t="s">
        <v>155</v>
      </c>
      <c r="AT133" s="238" t="s">
        <v>139</v>
      </c>
      <c r="AU133" s="238" t="s">
        <v>89</v>
      </c>
      <c r="AY133" s="18" t="s">
        <v>136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8" t="s">
        <v>87</v>
      </c>
      <c r="BK133" s="239">
        <f>ROUND(I133*H133,2)</f>
        <v>0</v>
      </c>
      <c r="BL133" s="18" t="s">
        <v>155</v>
      </c>
      <c r="BM133" s="238" t="s">
        <v>229</v>
      </c>
    </row>
    <row r="134" s="2" customFormat="1">
      <c r="A134" s="39"/>
      <c r="B134" s="40"/>
      <c r="C134" s="41"/>
      <c r="D134" s="242" t="s">
        <v>224</v>
      </c>
      <c r="E134" s="41"/>
      <c r="F134" s="265" t="s">
        <v>225</v>
      </c>
      <c r="G134" s="41"/>
      <c r="H134" s="41"/>
      <c r="I134" s="266"/>
      <c r="J134" s="41"/>
      <c r="K134" s="41"/>
      <c r="L134" s="45"/>
      <c r="M134" s="267"/>
      <c r="N134" s="268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224</v>
      </c>
      <c r="AU134" s="18" t="s">
        <v>89</v>
      </c>
    </row>
    <row r="135" s="14" customFormat="1">
      <c r="A135" s="14"/>
      <c r="B135" s="251"/>
      <c r="C135" s="252"/>
      <c r="D135" s="242" t="s">
        <v>145</v>
      </c>
      <c r="E135" s="253" t="s">
        <v>1</v>
      </c>
      <c r="F135" s="254" t="s">
        <v>230</v>
      </c>
      <c r="G135" s="252"/>
      <c r="H135" s="255">
        <v>9</v>
      </c>
      <c r="I135" s="256"/>
      <c r="J135" s="252"/>
      <c r="K135" s="252"/>
      <c r="L135" s="257"/>
      <c r="M135" s="258"/>
      <c r="N135" s="259"/>
      <c r="O135" s="259"/>
      <c r="P135" s="259"/>
      <c r="Q135" s="259"/>
      <c r="R135" s="259"/>
      <c r="S135" s="259"/>
      <c r="T135" s="26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1" t="s">
        <v>145</v>
      </c>
      <c r="AU135" s="261" t="s">
        <v>89</v>
      </c>
      <c r="AV135" s="14" t="s">
        <v>89</v>
      </c>
      <c r="AW135" s="14" t="s">
        <v>35</v>
      </c>
      <c r="AX135" s="14" t="s">
        <v>87</v>
      </c>
      <c r="AY135" s="261" t="s">
        <v>136</v>
      </c>
    </row>
    <row r="136" s="2" customFormat="1" ht="33" customHeight="1">
      <c r="A136" s="39"/>
      <c r="B136" s="40"/>
      <c r="C136" s="227" t="s">
        <v>150</v>
      </c>
      <c r="D136" s="227" t="s">
        <v>139</v>
      </c>
      <c r="E136" s="228" t="s">
        <v>231</v>
      </c>
      <c r="F136" s="229" t="s">
        <v>232</v>
      </c>
      <c r="G136" s="230" t="s">
        <v>221</v>
      </c>
      <c r="H136" s="231">
        <v>2.7999999999999998</v>
      </c>
      <c r="I136" s="232"/>
      <c r="J136" s="233">
        <f>ROUND(I136*H136,2)</f>
        <v>0</v>
      </c>
      <c r="K136" s="229" t="s">
        <v>222</v>
      </c>
      <c r="L136" s="45"/>
      <c r="M136" s="234" t="s">
        <v>1</v>
      </c>
      <c r="N136" s="235" t="s">
        <v>44</v>
      </c>
      <c r="O136" s="92"/>
      <c r="P136" s="236">
        <f>O136*H136</f>
        <v>0</v>
      </c>
      <c r="Q136" s="236">
        <v>0</v>
      </c>
      <c r="R136" s="236">
        <f>Q136*H136</f>
        <v>0</v>
      </c>
      <c r="S136" s="236">
        <v>0.33000000000000002</v>
      </c>
      <c r="T136" s="237">
        <f>S136*H136</f>
        <v>0.92399999999999993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8" t="s">
        <v>155</v>
      </c>
      <c r="AT136" s="238" t="s">
        <v>139</v>
      </c>
      <c r="AU136" s="238" t="s">
        <v>89</v>
      </c>
      <c r="AY136" s="18" t="s">
        <v>136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8" t="s">
        <v>87</v>
      </c>
      <c r="BK136" s="239">
        <f>ROUND(I136*H136,2)</f>
        <v>0</v>
      </c>
      <c r="BL136" s="18" t="s">
        <v>155</v>
      </c>
      <c r="BM136" s="238" t="s">
        <v>233</v>
      </c>
    </row>
    <row r="137" s="2" customFormat="1">
      <c r="A137" s="39"/>
      <c r="B137" s="40"/>
      <c r="C137" s="41"/>
      <c r="D137" s="242" t="s">
        <v>224</v>
      </c>
      <c r="E137" s="41"/>
      <c r="F137" s="265" t="s">
        <v>225</v>
      </c>
      <c r="G137" s="41"/>
      <c r="H137" s="41"/>
      <c r="I137" s="266"/>
      <c r="J137" s="41"/>
      <c r="K137" s="41"/>
      <c r="L137" s="45"/>
      <c r="M137" s="267"/>
      <c r="N137" s="268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224</v>
      </c>
      <c r="AU137" s="18" t="s">
        <v>89</v>
      </c>
    </row>
    <row r="138" s="14" customFormat="1">
      <c r="A138" s="14"/>
      <c r="B138" s="251"/>
      <c r="C138" s="252"/>
      <c r="D138" s="242" t="s">
        <v>145</v>
      </c>
      <c r="E138" s="253" t="s">
        <v>1</v>
      </c>
      <c r="F138" s="254" t="s">
        <v>234</v>
      </c>
      <c r="G138" s="252"/>
      <c r="H138" s="255">
        <v>2.7999999999999998</v>
      </c>
      <c r="I138" s="256"/>
      <c r="J138" s="252"/>
      <c r="K138" s="252"/>
      <c r="L138" s="257"/>
      <c r="M138" s="258"/>
      <c r="N138" s="259"/>
      <c r="O138" s="259"/>
      <c r="P138" s="259"/>
      <c r="Q138" s="259"/>
      <c r="R138" s="259"/>
      <c r="S138" s="259"/>
      <c r="T138" s="26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1" t="s">
        <v>145</v>
      </c>
      <c r="AU138" s="261" t="s">
        <v>89</v>
      </c>
      <c r="AV138" s="14" t="s">
        <v>89</v>
      </c>
      <c r="AW138" s="14" t="s">
        <v>35</v>
      </c>
      <c r="AX138" s="14" t="s">
        <v>87</v>
      </c>
      <c r="AY138" s="261" t="s">
        <v>136</v>
      </c>
    </row>
    <row r="139" s="2" customFormat="1" ht="24.15" customHeight="1">
      <c r="A139" s="39"/>
      <c r="B139" s="40"/>
      <c r="C139" s="227" t="s">
        <v>155</v>
      </c>
      <c r="D139" s="227" t="s">
        <v>139</v>
      </c>
      <c r="E139" s="228" t="s">
        <v>235</v>
      </c>
      <c r="F139" s="229" t="s">
        <v>236</v>
      </c>
      <c r="G139" s="230" t="s">
        <v>221</v>
      </c>
      <c r="H139" s="231">
        <v>9</v>
      </c>
      <c r="I139" s="232"/>
      <c r="J139" s="233">
        <f>ROUND(I139*H139,2)</f>
        <v>0</v>
      </c>
      <c r="K139" s="229" t="s">
        <v>222</v>
      </c>
      <c r="L139" s="45"/>
      <c r="M139" s="234" t="s">
        <v>1</v>
      </c>
      <c r="N139" s="235" t="s">
        <v>44</v>
      </c>
      <c r="O139" s="92"/>
      <c r="P139" s="236">
        <f>O139*H139</f>
        <v>0</v>
      </c>
      <c r="Q139" s="236">
        <v>0</v>
      </c>
      <c r="R139" s="236">
        <f>Q139*H139</f>
        <v>0</v>
      </c>
      <c r="S139" s="236">
        <v>0.22</v>
      </c>
      <c r="T139" s="237">
        <f>S139*H139</f>
        <v>1.98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8" t="s">
        <v>155</v>
      </c>
      <c r="AT139" s="238" t="s">
        <v>139</v>
      </c>
      <c r="AU139" s="238" t="s">
        <v>89</v>
      </c>
      <c r="AY139" s="18" t="s">
        <v>136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8" t="s">
        <v>87</v>
      </c>
      <c r="BK139" s="239">
        <f>ROUND(I139*H139,2)</f>
        <v>0</v>
      </c>
      <c r="BL139" s="18" t="s">
        <v>155</v>
      </c>
      <c r="BM139" s="238" t="s">
        <v>237</v>
      </c>
    </row>
    <row r="140" s="2" customFormat="1">
      <c r="A140" s="39"/>
      <c r="B140" s="40"/>
      <c r="C140" s="41"/>
      <c r="D140" s="242" t="s">
        <v>224</v>
      </c>
      <c r="E140" s="41"/>
      <c r="F140" s="265" t="s">
        <v>225</v>
      </c>
      <c r="G140" s="41"/>
      <c r="H140" s="41"/>
      <c r="I140" s="266"/>
      <c r="J140" s="41"/>
      <c r="K140" s="41"/>
      <c r="L140" s="45"/>
      <c r="M140" s="267"/>
      <c r="N140" s="268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224</v>
      </c>
      <c r="AU140" s="18" t="s">
        <v>89</v>
      </c>
    </row>
    <row r="141" s="14" customFormat="1">
      <c r="A141" s="14"/>
      <c r="B141" s="251"/>
      <c r="C141" s="252"/>
      <c r="D141" s="242" t="s">
        <v>145</v>
      </c>
      <c r="E141" s="253" t="s">
        <v>1</v>
      </c>
      <c r="F141" s="254" t="s">
        <v>238</v>
      </c>
      <c r="G141" s="252"/>
      <c r="H141" s="255">
        <v>9</v>
      </c>
      <c r="I141" s="256"/>
      <c r="J141" s="252"/>
      <c r="K141" s="252"/>
      <c r="L141" s="257"/>
      <c r="M141" s="258"/>
      <c r="N141" s="259"/>
      <c r="O141" s="259"/>
      <c r="P141" s="259"/>
      <c r="Q141" s="259"/>
      <c r="R141" s="259"/>
      <c r="S141" s="259"/>
      <c r="T141" s="26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1" t="s">
        <v>145</v>
      </c>
      <c r="AU141" s="261" t="s">
        <v>89</v>
      </c>
      <c r="AV141" s="14" t="s">
        <v>89</v>
      </c>
      <c r="AW141" s="14" t="s">
        <v>35</v>
      </c>
      <c r="AX141" s="14" t="s">
        <v>87</v>
      </c>
      <c r="AY141" s="261" t="s">
        <v>136</v>
      </c>
    </row>
    <row r="142" s="2" customFormat="1" ht="24.15" customHeight="1">
      <c r="A142" s="39"/>
      <c r="B142" s="40"/>
      <c r="C142" s="227" t="s">
        <v>135</v>
      </c>
      <c r="D142" s="227" t="s">
        <v>139</v>
      </c>
      <c r="E142" s="228" t="s">
        <v>239</v>
      </c>
      <c r="F142" s="229" t="s">
        <v>240</v>
      </c>
      <c r="G142" s="230" t="s">
        <v>221</v>
      </c>
      <c r="H142" s="231">
        <v>59.5</v>
      </c>
      <c r="I142" s="232"/>
      <c r="J142" s="233">
        <f>ROUND(I142*H142,2)</f>
        <v>0</v>
      </c>
      <c r="K142" s="229" t="s">
        <v>222</v>
      </c>
      <c r="L142" s="45"/>
      <c r="M142" s="234" t="s">
        <v>1</v>
      </c>
      <c r="N142" s="235" t="s">
        <v>44</v>
      </c>
      <c r="O142" s="92"/>
      <c r="P142" s="236">
        <f>O142*H142</f>
        <v>0</v>
      </c>
      <c r="Q142" s="236">
        <v>1.0000000000000001E-05</v>
      </c>
      <c r="R142" s="236">
        <f>Q142*H142</f>
        <v>0.00059500000000000004</v>
      </c>
      <c r="S142" s="236">
        <v>0.091999999999999998</v>
      </c>
      <c r="T142" s="237">
        <f>S142*H142</f>
        <v>5.4740000000000002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8" t="s">
        <v>155</v>
      </c>
      <c r="AT142" s="238" t="s">
        <v>139</v>
      </c>
      <c r="AU142" s="238" t="s">
        <v>89</v>
      </c>
      <c r="AY142" s="18" t="s">
        <v>136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8" t="s">
        <v>87</v>
      </c>
      <c r="BK142" s="239">
        <f>ROUND(I142*H142,2)</f>
        <v>0</v>
      </c>
      <c r="BL142" s="18" t="s">
        <v>155</v>
      </c>
      <c r="BM142" s="238" t="s">
        <v>241</v>
      </c>
    </row>
    <row r="143" s="2" customFormat="1">
      <c r="A143" s="39"/>
      <c r="B143" s="40"/>
      <c r="C143" s="41"/>
      <c r="D143" s="242" t="s">
        <v>224</v>
      </c>
      <c r="E143" s="41"/>
      <c r="F143" s="265" t="s">
        <v>225</v>
      </c>
      <c r="G143" s="41"/>
      <c r="H143" s="41"/>
      <c r="I143" s="266"/>
      <c r="J143" s="41"/>
      <c r="K143" s="41"/>
      <c r="L143" s="45"/>
      <c r="M143" s="267"/>
      <c r="N143" s="268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224</v>
      </c>
      <c r="AU143" s="18" t="s">
        <v>89</v>
      </c>
    </row>
    <row r="144" s="14" customFormat="1">
      <c r="A144" s="14"/>
      <c r="B144" s="251"/>
      <c r="C144" s="252"/>
      <c r="D144" s="242" t="s">
        <v>145</v>
      </c>
      <c r="E144" s="253" t="s">
        <v>1</v>
      </c>
      <c r="F144" s="254" t="s">
        <v>242</v>
      </c>
      <c r="G144" s="252"/>
      <c r="H144" s="255">
        <v>19</v>
      </c>
      <c r="I144" s="256"/>
      <c r="J144" s="252"/>
      <c r="K144" s="252"/>
      <c r="L144" s="257"/>
      <c r="M144" s="258"/>
      <c r="N144" s="259"/>
      <c r="O144" s="259"/>
      <c r="P144" s="259"/>
      <c r="Q144" s="259"/>
      <c r="R144" s="259"/>
      <c r="S144" s="259"/>
      <c r="T144" s="26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1" t="s">
        <v>145</v>
      </c>
      <c r="AU144" s="261" t="s">
        <v>89</v>
      </c>
      <c r="AV144" s="14" t="s">
        <v>89</v>
      </c>
      <c r="AW144" s="14" t="s">
        <v>35</v>
      </c>
      <c r="AX144" s="14" t="s">
        <v>79</v>
      </c>
      <c r="AY144" s="261" t="s">
        <v>136</v>
      </c>
    </row>
    <row r="145" s="14" customFormat="1">
      <c r="A145" s="14"/>
      <c r="B145" s="251"/>
      <c r="C145" s="252"/>
      <c r="D145" s="242" t="s">
        <v>145</v>
      </c>
      <c r="E145" s="253" t="s">
        <v>1</v>
      </c>
      <c r="F145" s="254" t="s">
        <v>243</v>
      </c>
      <c r="G145" s="252"/>
      <c r="H145" s="255">
        <v>40.5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145</v>
      </c>
      <c r="AU145" s="261" t="s">
        <v>89</v>
      </c>
      <c r="AV145" s="14" t="s">
        <v>89</v>
      </c>
      <c r="AW145" s="14" t="s">
        <v>35</v>
      </c>
      <c r="AX145" s="14" t="s">
        <v>79</v>
      </c>
      <c r="AY145" s="261" t="s">
        <v>136</v>
      </c>
    </row>
    <row r="146" s="15" customFormat="1">
      <c r="A146" s="15"/>
      <c r="B146" s="269"/>
      <c r="C146" s="270"/>
      <c r="D146" s="242" t="s">
        <v>145</v>
      </c>
      <c r="E146" s="271" t="s">
        <v>1</v>
      </c>
      <c r="F146" s="272" t="s">
        <v>244</v>
      </c>
      <c r="G146" s="270"/>
      <c r="H146" s="273">
        <v>59.5</v>
      </c>
      <c r="I146" s="274"/>
      <c r="J146" s="270"/>
      <c r="K146" s="270"/>
      <c r="L146" s="275"/>
      <c r="M146" s="276"/>
      <c r="N146" s="277"/>
      <c r="O146" s="277"/>
      <c r="P146" s="277"/>
      <c r="Q146" s="277"/>
      <c r="R146" s="277"/>
      <c r="S146" s="277"/>
      <c r="T146" s="278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9" t="s">
        <v>145</v>
      </c>
      <c r="AU146" s="279" t="s">
        <v>89</v>
      </c>
      <c r="AV146" s="15" t="s">
        <v>155</v>
      </c>
      <c r="AW146" s="15" t="s">
        <v>35</v>
      </c>
      <c r="AX146" s="15" t="s">
        <v>87</v>
      </c>
      <c r="AY146" s="279" t="s">
        <v>136</v>
      </c>
    </row>
    <row r="147" s="2" customFormat="1" ht="24.15" customHeight="1">
      <c r="A147" s="39"/>
      <c r="B147" s="40"/>
      <c r="C147" s="227" t="s">
        <v>163</v>
      </c>
      <c r="D147" s="227" t="s">
        <v>139</v>
      </c>
      <c r="E147" s="228" t="s">
        <v>245</v>
      </c>
      <c r="F147" s="229" t="s">
        <v>246</v>
      </c>
      <c r="G147" s="230" t="s">
        <v>221</v>
      </c>
      <c r="H147" s="231">
        <v>50</v>
      </c>
      <c r="I147" s="232"/>
      <c r="J147" s="233">
        <f>ROUND(I147*H147,2)</f>
        <v>0</v>
      </c>
      <c r="K147" s="229" t="s">
        <v>222</v>
      </c>
      <c r="L147" s="45"/>
      <c r="M147" s="234" t="s">
        <v>1</v>
      </c>
      <c r="N147" s="235" t="s">
        <v>44</v>
      </c>
      <c r="O147" s="92"/>
      <c r="P147" s="236">
        <f>O147*H147</f>
        <v>0</v>
      </c>
      <c r="Q147" s="236">
        <v>2.0000000000000002E-05</v>
      </c>
      <c r="R147" s="236">
        <f>Q147*H147</f>
        <v>0.001</v>
      </c>
      <c r="S147" s="236">
        <v>0.13800000000000001</v>
      </c>
      <c r="T147" s="237">
        <f>S147*H147</f>
        <v>6.9000000000000004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8" t="s">
        <v>155</v>
      </c>
      <c r="AT147" s="238" t="s">
        <v>139</v>
      </c>
      <c r="AU147" s="238" t="s">
        <v>89</v>
      </c>
      <c r="AY147" s="18" t="s">
        <v>136</v>
      </c>
      <c r="BE147" s="239">
        <f>IF(N147="základní",J147,0)</f>
        <v>0</v>
      </c>
      <c r="BF147" s="239">
        <f>IF(N147="snížená",J147,0)</f>
        <v>0</v>
      </c>
      <c r="BG147" s="239">
        <f>IF(N147="zákl. přenesená",J147,0)</f>
        <v>0</v>
      </c>
      <c r="BH147" s="239">
        <f>IF(N147="sníž. přenesená",J147,0)</f>
        <v>0</v>
      </c>
      <c r="BI147" s="239">
        <f>IF(N147="nulová",J147,0)</f>
        <v>0</v>
      </c>
      <c r="BJ147" s="18" t="s">
        <v>87</v>
      </c>
      <c r="BK147" s="239">
        <f>ROUND(I147*H147,2)</f>
        <v>0</v>
      </c>
      <c r="BL147" s="18" t="s">
        <v>155</v>
      </c>
      <c r="BM147" s="238" t="s">
        <v>247</v>
      </c>
    </row>
    <row r="148" s="2" customFormat="1">
      <c r="A148" s="39"/>
      <c r="B148" s="40"/>
      <c r="C148" s="41"/>
      <c r="D148" s="242" t="s">
        <v>224</v>
      </c>
      <c r="E148" s="41"/>
      <c r="F148" s="265" t="s">
        <v>225</v>
      </c>
      <c r="G148" s="41"/>
      <c r="H148" s="41"/>
      <c r="I148" s="266"/>
      <c r="J148" s="41"/>
      <c r="K148" s="41"/>
      <c r="L148" s="45"/>
      <c r="M148" s="267"/>
      <c r="N148" s="268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224</v>
      </c>
      <c r="AU148" s="18" t="s">
        <v>89</v>
      </c>
    </row>
    <row r="149" s="14" customFormat="1">
      <c r="A149" s="14"/>
      <c r="B149" s="251"/>
      <c r="C149" s="252"/>
      <c r="D149" s="242" t="s">
        <v>145</v>
      </c>
      <c r="E149" s="253" t="s">
        <v>1</v>
      </c>
      <c r="F149" s="254" t="s">
        <v>248</v>
      </c>
      <c r="G149" s="252"/>
      <c r="H149" s="255">
        <v>9.5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145</v>
      </c>
      <c r="AU149" s="261" t="s">
        <v>89</v>
      </c>
      <c r="AV149" s="14" t="s">
        <v>89</v>
      </c>
      <c r="AW149" s="14" t="s">
        <v>35</v>
      </c>
      <c r="AX149" s="14" t="s">
        <v>79</v>
      </c>
      <c r="AY149" s="261" t="s">
        <v>136</v>
      </c>
    </row>
    <row r="150" s="14" customFormat="1">
      <c r="A150" s="14"/>
      <c r="B150" s="251"/>
      <c r="C150" s="252"/>
      <c r="D150" s="242" t="s">
        <v>145</v>
      </c>
      <c r="E150" s="253" t="s">
        <v>1</v>
      </c>
      <c r="F150" s="254" t="s">
        <v>243</v>
      </c>
      <c r="G150" s="252"/>
      <c r="H150" s="255">
        <v>40.5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145</v>
      </c>
      <c r="AU150" s="261" t="s">
        <v>89</v>
      </c>
      <c r="AV150" s="14" t="s">
        <v>89</v>
      </c>
      <c r="AW150" s="14" t="s">
        <v>35</v>
      </c>
      <c r="AX150" s="14" t="s">
        <v>79</v>
      </c>
      <c r="AY150" s="261" t="s">
        <v>136</v>
      </c>
    </row>
    <row r="151" s="15" customFormat="1">
      <c r="A151" s="15"/>
      <c r="B151" s="269"/>
      <c r="C151" s="270"/>
      <c r="D151" s="242" t="s">
        <v>145</v>
      </c>
      <c r="E151" s="271" t="s">
        <v>1</v>
      </c>
      <c r="F151" s="272" t="s">
        <v>244</v>
      </c>
      <c r="G151" s="270"/>
      <c r="H151" s="273">
        <v>50</v>
      </c>
      <c r="I151" s="274"/>
      <c r="J151" s="270"/>
      <c r="K151" s="270"/>
      <c r="L151" s="275"/>
      <c r="M151" s="276"/>
      <c r="N151" s="277"/>
      <c r="O151" s="277"/>
      <c r="P151" s="277"/>
      <c r="Q151" s="277"/>
      <c r="R151" s="277"/>
      <c r="S151" s="277"/>
      <c r="T151" s="27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9" t="s">
        <v>145</v>
      </c>
      <c r="AU151" s="279" t="s">
        <v>89</v>
      </c>
      <c r="AV151" s="15" t="s">
        <v>155</v>
      </c>
      <c r="AW151" s="15" t="s">
        <v>35</v>
      </c>
      <c r="AX151" s="15" t="s">
        <v>87</v>
      </c>
      <c r="AY151" s="279" t="s">
        <v>136</v>
      </c>
    </row>
    <row r="152" s="2" customFormat="1" ht="16.5" customHeight="1">
      <c r="A152" s="39"/>
      <c r="B152" s="40"/>
      <c r="C152" s="227" t="s">
        <v>167</v>
      </c>
      <c r="D152" s="227" t="s">
        <v>139</v>
      </c>
      <c r="E152" s="228" t="s">
        <v>249</v>
      </c>
      <c r="F152" s="229" t="s">
        <v>250</v>
      </c>
      <c r="G152" s="230" t="s">
        <v>251</v>
      </c>
      <c r="H152" s="231">
        <v>37</v>
      </c>
      <c r="I152" s="232"/>
      <c r="J152" s="233">
        <f>ROUND(I152*H152,2)</f>
        <v>0</v>
      </c>
      <c r="K152" s="229" t="s">
        <v>222</v>
      </c>
      <c r="L152" s="45"/>
      <c r="M152" s="234" t="s">
        <v>1</v>
      </c>
      <c r="N152" s="235" t="s">
        <v>44</v>
      </c>
      <c r="O152" s="92"/>
      <c r="P152" s="236">
        <f>O152*H152</f>
        <v>0</v>
      </c>
      <c r="Q152" s="236">
        <v>0</v>
      </c>
      <c r="R152" s="236">
        <f>Q152*H152</f>
        <v>0</v>
      </c>
      <c r="S152" s="236">
        <v>0.20499999999999999</v>
      </c>
      <c r="T152" s="237">
        <f>S152*H152</f>
        <v>7.585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8" t="s">
        <v>155</v>
      </c>
      <c r="AT152" s="238" t="s">
        <v>139</v>
      </c>
      <c r="AU152" s="238" t="s">
        <v>89</v>
      </c>
      <c r="AY152" s="18" t="s">
        <v>136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8" t="s">
        <v>87</v>
      </c>
      <c r="BK152" s="239">
        <f>ROUND(I152*H152,2)</f>
        <v>0</v>
      </c>
      <c r="BL152" s="18" t="s">
        <v>155</v>
      </c>
      <c r="BM152" s="238" t="s">
        <v>252</v>
      </c>
    </row>
    <row r="153" s="2" customFormat="1">
      <c r="A153" s="39"/>
      <c r="B153" s="40"/>
      <c r="C153" s="41"/>
      <c r="D153" s="242" t="s">
        <v>224</v>
      </c>
      <c r="E153" s="41"/>
      <c r="F153" s="265" t="s">
        <v>225</v>
      </c>
      <c r="G153" s="41"/>
      <c r="H153" s="41"/>
      <c r="I153" s="266"/>
      <c r="J153" s="41"/>
      <c r="K153" s="41"/>
      <c r="L153" s="45"/>
      <c r="M153" s="267"/>
      <c r="N153" s="268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224</v>
      </c>
      <c r="AU153" s="18" t="s">
        <v>89</v>
      </c>
    </row>
    <row r="154" s="14" customFormat="1">
      <c r="A154" s="14"/>
      <c r="B154" s="251"/>
      <c r="C154" s="252"/>
      <c r="D154" s="242" t="s">
        <v>145</v>
      </c>
      <c r="E154" s="253" t="s">
        <v>1</v>
      </c>
      <c r="F154" s="254" t="s">
        <v>253</v>
      </c>
      <c r="G154" s="252"/>
      <c r="H154" s="255">
        <v>37</v>
      </c>
      <c r="I154" s="256"/>
      <c r="J154" s="252"/>
      <c r="K154" s="252"/>
      <c r="L154" s="257"/>
      <c r="M154" s="258"/>
      <c r="N154" s="259"/>
      <c r="O154" s="259"/>
      <c r="P154" s="259"/>
      <c r="Q154" s="259"/>
      <c r="R154" s="259"/>
      <c r="S154" s="259"/>
      <c r="T154" s="26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1" t="s">
        <v>145</v>
      </c>
      <c r="AU154" s="261" t="s">
        <v>89</v>
      </c>
      <c r="AV154" s="14" t="s">
        <v>89</v>
      </c>
      <c r="AW154" s="14" t="s">
        <v>35</v>
      </c>
      <c r="AX154" s="14" t="s">
        <v>87</v>
      </c>
      <c r="AY154" s="261" t="s">
        <v>136</v>
      </c>
    </row>
    <row r="155" s="2" customFormat="1" ht="24.15" customHeight="1">
      <c r="A155" s="39"/>
      <c r="B155" s="40"/>
      <c r="C155" s="227" t="s">
        <v>171</v>
      </c>
      <c r="D155" s="227" t="s">
        <v>139</v>
      </c>
      <c r="E155" s="228" t="s">
        <v>254</v>
      </c>
      <c r="F155" s="229" t="s">
        <v>255</v>
      </c>
      <c r="G155" s="230" t="s">
        <v>256</v>
      </c>
      <c r="H155" s="231">
        <v>2.1000000000000001</v>
      </c>
      <c r="I155" s="232"/>
      <c r="J155" s="233">
        <f>ROUND(I155*H155,2)</f>
        <v>0</v>
      </c>
      <c r="K155" s="229" t="s">
        <v>222</v>
      </c>
      <c r="L155" s="45"/>
      <c r="M155" s="234" t="s">
        <v>1</v>
      </c>
      <c r="N155" s="235" t="s">
        <v>44</v>
      </c>
      <c r="O155" s="92"/>
      <c r="P155" s="236">
        <f>O155*H155</f>
        <v>0</v>
      </c>
      <c r="Q155" s="236">
        <v>0</v>
      </c>
      <c r="R155" s="236">
        <f>Q155*H155</f>
        <v>0</v>
      </c>
      <c r="S155" s="236">
        <v>1.8999999999999999</v>
      </c>
      <c r="T155" s="237">
        <f>S155*H155</f>
        <v>3.9899999999999998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8" t="s">
        <v>155</v>
      </c>
      <c r="AT155" s="238" t="s">
        <v>139</v>
      </c>
      <c r="AU155" s="238" t="s">
        <v>89</v>
      </c>
      <c r="AY155" s="18" t="s">
        <v>136</v>
      </c>
      <c r="BE155" s="239">
        <f>IF(N155="základní",J155,0)</f>
        <v>0</v>
      </c>
      <c r="BF155" s="239">
        <f>IF(N155="snížená",J155,0)</f>
        <v>0</v>
      </c>
      <c r="BG155" s="239">
        <f>IF(N155="zákl. přenesená",J155,0)</f>
        <v>0</v>
      </c>
      <c r="BH155" s="239">
        <f>IF(N155="sníž. přenesená",J155,0)</f>
        <v>0</v>
      </c>
      <c r="BI155" s="239">
        <f>IF(N155="nulová",J155,0)</f>
        <v>0</v>
      </c>
      <c r="BJ155" s="18" t="s">
        <v>87</v>
      </c>
      <c r="BK155" s="239">
        <f>ROUND(I155*H155,2)</f>
        <v>0</v>
      </c>
      <c r="BL155" s="18" t="s">
        <v>155</v>
      </c>
      <c r="BM155" s="238" t="s">
        <v>257</v>
      </c>
    </row>
    <row r="156" s="2" customFormat="1">
      <c r="A156" s="39"/>
      <c r="B156" s="40"/>
      <c r="C156" s="41"/>
      <c r="D156" s="242" t="s">
        <v>224</v>
      </c>
      <c r="E156" s="41"/>
      <c r="F156" s="265" t="s">
        <v>225</v>
      </c>
      <c r="G156" s="41"/>
      <c r="H156" s="41"/>
      <c r="I156" s="266"/>
      <c r="J156" s="41"/>
      <c r="K156" s="41"/>
      <c r="L156" s="45"/>
      <c r="M156" s="267"/>
      <c r="N156" s="268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224</v>
      </c>
      <c r="AU156" s="18" t="s">
        <v>89</v>
      </c>
    </row>
    <row r="157" s="13" customFormat="1">
      <c r="A157" s="13"/>
      <c r="B157" s="240"/>
      <c r="C157" s="241"/>
      <c r="D157" s="242" t="s">
        <v>145</v>
      </c>
      <c r="E157" s="243" t="s">
        <v>1</v>
      </c>
      <c r="F157" s="244" t="s">
        <v>258</v>
      </c>
      <c r="G157" s="241"/>
      <c r="H157" s="243" t="s">
        <v>1</v>
      </c>
      <c r="I157" s="245"/>
      <c r="J157" s="241"/>
      <c r="K157" s="241"/>
      <c r="L157" s="246"/>
      <c r="M157" s="247"/>
      <c r="N157" s="248"/>
      <c r="O157" s="248"/>
      <c r="P157" s="248"/>
      <c r="Q157" s="248"/>
      <c r="R157" s="248"/>
      <c r="S157" s="248"/>
      <c r="T157" s="24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0" t="s">
        <v>145</v>
      </c>
      <c r="AU157" s="250" t="s">
        <v>89</v>
      </c>
      <c r="AV157" s="13" t="s">
        <v>87</v>
      </c>
      <c r="AW157" s="13" t="s">
        <v>35</v>
      </c>
      <c r="AX157" s="13" t="s">
        <v>79</v>
      </c>
      <c r="AY157" s="250" t="s">
        <v>136</v>
      </c>
    </row>
    <row r="158" s="14" customFormat="1">
      <c r="A158" s="14"/>
      <c r="B158" s="251"/>
      <c r="C158" s="252"/>
      <c r="D158" s="242" t="s">
        <v>145</v>
      </c>
      <c r="E158" s="253" t="s">
        <v>1</v>
      </c>
      <c r="F158" s="254" t="s">
        <v>259</v>
      </c>
      <c r="G158" s="252"/>
      <c r="H158" s="255">
        <v>2.1000000000000001</v>
      </c>
      <c r="I158" s="256"/>
      <c r="J158" s="252"/>
      <c r="K158" s="252"/>
      <c r="L158" s="257"/>
      <c r="M158" s="258"/>
      <c r="N158" s="259"/>
      <c r="O158" s="259"/>
      <c r="P158" s="259"/>
      <c r="Q158" s="259"/>
      <c r="R158" s="259"/>
      <c r="S158" s="259"/>
      <c r="T158" s="26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1" t="s">
        <v>145</v>
      </c>
      <c r="AU158" s="261" t="s">
        <v>89</v>
      </c>
      <c r="AV158" s="14" t="s">
        <v>89</v>
      </c>
      <c r="AW158" s="14" t="s">
        <v>35</v>
      </c>
      <c r="AX158" s="14" t="s">
        <v>87</v>
      </c>
      <c r="AY158" s="261" t="s">
        <v>136</v>
      </c>
    </row>
    <row r="159" s="2" customFormat="1" ht="16.5" customHeight="1">
      <c r="A159" s="39"/>
      <c r="B159" s="40"/>
      <c r="C159" s="227" t="s">
        <v>175</v>
      </c>
      <c r="D159" s="227" t="s">
        <v>139</v>
      </c>
      <c r="E159" s="228" t="s">
        <v>260</v>
      </c>
      <c r="F159" s="229" t="s">
        <v>261</v>
      </c>
      <c r="G159" s="230" t="s">
        <v>251</v>
      </c>
      <c r="H159" s="231">
        <v>6</v>
      </c>
      <c r="I159" s="232"/>
      <c r="J159" s="233">
        <f>ROUND(I159*H159,2)</f>
        <v>0</v>
      </c>
      <c r="K159" s="229" t="s">
        <v>222</v>
      </c>
      <c r="L159" s="45"/>
      <c r="M159" s="234" t="s">
        <v>1</v>
      </c>
      <c r="N159" s="235" t="s">
        <v>44</v>
      </c>
      <c r="O159" s="92"/>
      <c r="P159" s="236">
        <f>O159*H159</f>
        <v>0</v>
      </c>
      <c r="Q159" s="236">
        <v>0.0078700000000000003</v>
      </c>
      <c r="R159" s="236">
        <f>Q159*H159</f>
        <v>0.047219999999999998</v>
      </c>
      <c r="S159" s="236">
        <v>0</v>
      </c>
      <c r="T159" s="237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8" t="s">
        <v>155</v>
      </c>
      <c r="AT159" s="238" t="s">
        <v>139</v>
      </c>
      <c r="AU159" s="238" t="s">
        <v>89</v>
      </c>
      <c r="AY159" s="18" t="s">
        <v>136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8" t="s">
        <v>87</v>
      </c>
      <c r="BK159" s="239">
        <f>ROUND(I159*H159,2)</f>
        <v>0</v>
      </c>
      <c r="BL159" s="18" t="s">
        <v>155</v>
      </c>
      <c r="BM159" s="238" t="s">
        <v>262</v>
      </c>
    </row>
    <row r="160" s="2" customFormat="1">
      <c r="A160" s="39"/>
      <c r="B160" s="40"/>
      <c r="C160" s="41"/>
      <c r="D160" s="242" t="s">
        <v>224</v>
      </c>
      <c r="E160" s="41"/>
      <c r="F160" s="265" t="s">
        <v>225</v>
      </c>
      <c r="G160" s="41"/>
      <c r="H160" s="41"/>
      <c r="I160" s="266"/>
      <c r="J160" s="41"/>
      <c r="K160" s="41"/>
      <c r="L160" s="45"/>
      <c r="M160" s="267"/>
      <c r="N160" s="268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224</v>
      </c>
      <c r="AU160" s="18" t="s">
        <v>89</v>
      </c>
    </row>
    <row r="161" s="13" customFormat="1">
      <c r="A161" s="13"/>
      <c r="B161" s="240"/>
      <c r="C161" s="241"/>
      <c r="D161" s="242" t="s">
        <v>145</v>
      </c>
      <c r="E161" s="243" t="s">
        <v>1</v>
      </c>
      <c r="F161" s="244" t="s">
        <v>263</v>
      </c>
      <c r="G161" s="241"/>
      <c r="H161" s="243" t="s">
        <v>1</v>
      </c>
      <c r="I161" s="245"/>
      <c r="J161" s="241"/>
      <c r="K161" s="241"/>
      <c r="L161" s="246"/>
      <c r="M161" s="247"/>
      <c r="N161" s="248"/>
      <c r="O161" s="248"/>
      <c r="P161" s="248"/>
      <c r="Q161" s="248"/>
      <c r="R161" s="248"/>
      <c r="S161" s="248"/>
      <c r="T161" s="24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0" t="s">
        <v>145</v>
      </c>
      <c r="AU161" s="250" t="s">
        <v>89</v>
      </c>
      <c r="AV161" s="13" t="s">
        <v>87</v>
      </c>
      <c r="AW161" s="13" t="s">
        <v>35</v>
      </c>
      <c r="AX161" s="13" t="s">
        <v>79</v>
      </c>
      <c r="AY161" s="250" t="s">
        <v>136</v>
      </c>
    </row>
    <row r="162" s="14" customFormat="1">
      <c r="A162" s="14"/>
      <c r="B162" s="251"/>
      <c r="C162" s="252"/>
      <c r="D162" s="242" t="s">
        <v>145</v>
      </c>
      <c r="E162" s="253" t="s">
        <v>1</v>
      </c>
      <c r="F162" s="254" t="s">
        <v>163</v>
      </c>
      <c r="G162" s="252"/>
      <c r="H162" s="255">
        <v>6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145</v>
      </c>
      <c r="AU162" s="261" t="s">
        <v>89</v>
      </c>
      <c r="AV162" s="14" t="s">
        <v>89</v>
      </c>
      <c r="AW162" s="14" t="s">
        <v>35</v>
      </c>
      <c r="AX162" s="14" t="s">
        <v>87</v>
      </c>
      <c r="AY162" s="261" t="s">
        <v>136</v>
      </c>
    </row>
    <row r="163" s="2" customFormat="1" ht="16.5" customHeight="1">
      <c r="A163" s="39"/>
      <c r="B163" s="40"/>
      <c r="C163" s="227" t="s">
        <v>180</v>
      </c>
      <c r="D163" s="227" t="s">
        <v>139</v>
      </c>
      <c r="E163" s="228" t="s">
        <v>264</v>
      </c>
      <c r="F163" s="229" t="s">
        <v>265</v>
      </c>
      <c r="G163" s="230" t="s">
        <v>142</v>
      </c>
      <c r="H163" s="231">
        <v>1</v>
      </c>
      <c r="I163" s="232"/>
      <c r="J163" s="233">
        <f>ROUND(I163*H163,2)</f>
        <v>0</v>
      </c>
      <c r="K163" s="229" t="s">
        <v>1</v>
      </c>
      <c r="L163" s="45"/>
      <c r="M163" s="234" t="s">
        <v>1</v>
      </c>
      <c r="N163" s="235" t="s">
        <v>44</v>
      </c>
      <c r="O163" s="92"/>
      <c r="P163" s="236">
        <f>O163*H163</f>
        <v>0</v>
      </c>
      <c r="Q163" s="236">
        <v>3.0000000000000001E-05</v>
      </c>
      <c r="R163" s="236">
        <f>Q163*H163</f>
        <v>3.0000000000000001E-05</v>
      </c>
      <c r="S163" s="236">
        <v>0</v>
      </c>
      <c r="T163" s="237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8" t="s">
        <v>155</v>
      </c>
      <c r="AT163" s="238" t="s">
        <v>139</v>
      </c>
      <c r="AU163" s="238" t="s">
        <v>89</v>
      </c>
      <c r="AY163" s="18" t="s">
        <v>136</v>
      </c>
      <c r="BE163" s="239">
        <f>IF(N163="základní",J163,0)</f>
        <v>0</v>
      </c>
      <c r="BF163" s="239">
        <f>IF(N163="snížená",J163,0)</f>
        <v>0</v>
      </c>
      <c r="BG163" s="239">
        <f>IF(N163="zákl. přenesená",J163,0)</f>
        <v>0</v>
      </c>
      <c r="BH163" s="239">
        <f>IF(N163="sníž. přenesená",J163,0)</f>
        <v>0</v>
      </c>
      <c r="BI163" s="239">
        <f>IF(N163="nulová",J163,0)</f>
        <v>0</v>
      </c>
      <c r="BJ163" s="18" t="s">
        <v>87</v>
      </c>
      <c r="BK163" s="239">
        <f>ROUND(I163*H163,2)</f>
        <v>0</v>
      </c>
      <c r="BL163" s="18" t="s">
        <v>155</v>
      </c>
      <c r="BM163" s="238" t="s">
        <v>266</v>
      </c>
    </row>
    <row r="164" s="2" customFormat="1">
      <c r="A164" s="39"/>
      <c r="B164" s="40"/>
      <c r="C164" s="41"/>
      <c r="D164" s="242" t="s">
        <v>224</v>
      </c>
      <c r="E164" s="41"/>
      <c r="F164" s="265" t="s">
        <v>225</v>
      </c>
      <c r="G164" s="41"/>
      <c r="H164" s="41"/>
      <c r="I164" s="266"/>
      <c r="J164" s="41"/>
      <c r="K164" s="41"/>
      <c r="L164" s="45"/>
      <c r="M164" s="267"/>
      <c r="N164" s="268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224</v>
      </c>
      <c r="AU164" s="18" t="s">
        <v>89</v>
      </c>
    </row>
    <row r="165" s="14" customFormat="1">
      <c r="A165" s="14"/>
      <c r="B165" s="251"/>
      <c r="C165" s="252"/>
      <c r="D165" s="242" t="s">
        <v>145</v>
      </c>
      <c r="E165" s="253" t="s">
        <v>1</v>
      </c>
      <c r="F165" s="254" t="s">
        <v>267</v>
      </c>
      <c r="G165" s="252"/>
      <c r="H165" s="255">
        <v>1</v>
      </c>
      <c r="I165" s="256"/>
      <c r="J165" s="252"/>
      <c r="K165" s="252"/>
      <c r="L165" s="257"/>
      <c r="M165" s="258"/>
      <c r="N165" s="259"/>
      <c r="O165" s="259"/>
      <c r="P165" s="259"/>
      <c r="Q165" s="259"/>
      <c r="R165" s="259"/>
      <c r="S165" s="259"/>
      <c r="T165" s="26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1" t="s">
        <v>145</v>
      </c>
      <c r="AU165" s="261" t="s">
        <v>89</v>
      </c>
      <c r="AV165" s="14" t="s">
        <v>89</v>
      </c>
      <c r="AW165" s="14" t="s">
        <v>35</v>
      </c>
      <c r="AX165" s="14" t="s">
        <v>87</v>
      </c>
      <c r="AY165" s="261" t="s">
        <v>136</v>
      </c>
    </row>
    <row r="166" s="2" customFormat="1" ht="16.5" customHeight="1">
      <c r="A166" s="39"/>
      <c r="B166" s="40"/>
      <c r="C166" s="227" t="s">
        <v>187</v>
      </c>
      <c r="D166" s="227" t="s">
        <v>139</v>
      </c>
      <c r="E166" s="228" t="s">
        <v>268</v>
      </c>
      <c r="F166" s="229" t="s">
        <v>269</v>
      </c>
      <c r="G166" s="230" t="s">
        <v>270</v>
      </c>
      <c r="H166" s="231">
        <v>7</v>
      </c>
      <c r="I166" s="232"/>
      <c r="J166" s="233">
        <f>ROUND(I166*H166,2)</f>
        <v>0</v>
      </c>
      <c r="K166" s="229" t="s">
        <v>1</v>
      </c>
      <c r="L166" s="45"/>
      <c r="M166" s="234" t="s">
        <v>1</v>
      </c>
      <c r="N166" s="235" t="s">
        <v>44</v>
      </c>
      <c r="O166" s="92"/>
      <c r="P166" s="236">
        <f>O166*H166</f>
        <v>0</v>
      </c>
      <c r="Q166" s="236">
        <v>0.00024000000000000001</v>
      </c>
      <c r="R166" s="236">
        <f>Q166*H166</f>
        <v>0.0016800000000000001</v>
      </c>
      <c r="S166" s="236">
        <v>0</v>
      </c>
      <c r="T166" s="237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8" t="s">
        <v>155</v>
      </c>
      <c r="AT166" s="238" t="s">
        <v>139</v>
      </c>
      <c r="AU166" s="238" t="s">
        <v>89</v>
      </c>
      <c r="AY166" s="18" t="s">
        <v>136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8" t="s">
        <v>87</v>
      </c>
      <c r="BK166" s="239">
        <f>ROUND(I166*H166,2)</f>
        <v>0</v>
      </c>
      <c r="BL166" s="18" t="s">
        <v>155</v>
      </c>
      <c r="BM166" s="238" t="s">
        <v>271</v>
      </c>
    </row>
    <row r="167" s="2" customFormat="1">
      <c r="A167" s="39"/>
      <c r="B167" s="40"/>
      <c r="C167" s="41"/>
      <c r="D167" s="242" t="s">
        <v>224</v>
      </c>
      <c r="E167" s="41"/>
      <c r="F167" s="265" t="s">
        <v>225</v>
      </c>
      <c r="G167" s="41"/>
      <c r="H167" s="41"/>
      <c r="I167" s="266"/>
      <c r="J167" s="41"/>
      <c r="K167" s="41"/>
      <c r="L167" s="45"/>
      <c r="M167" s="267"/>
      <c r="N167" s="268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224</v>
      </c>
      <c r="AU167" s="18" t="s">
        <v>89</v>
      </c>
    </row>
    <row r="168" s="13" customFormat="1">
      <c r="A168" s="13"/>
      <c r="B168" s="240"/>
      <c r="C168" s="241"/>
      <c r="D168" s="242" t="s">
        <v>145</v>
      </c>
      <c r="E168" s="243" t="s">
        <v>1</v>
      </c>
      <c r="F168" s="244" t="s">
        <v>263</v>
      </c>
      <c r="G168" s="241"/>
      <c r="H168" s="243" t="s">
        <v>1</v>
      </c>
      <c r="I168" s="245"/>
      <c r="J168" s="241"/>
      <c r="K168" s="241"/>
      <c r="L168" s="246"/>
      <c r="M168" s="247"/>
      <c r="N168" s="248"/>
      <c r="O168" s="248"/>
      <c r="P168" s="248"/>
      <c r="Q168" s="248"/>
      <c r="R168" s="248"/>
      <c r="S168" s="248"/>
      <c r="T168" s="24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0" t="s">
        <v>145</v>
      </c>
      <c r="AU168" s="250" t="s">
        <v>89</v>
      </c>
      <c r="AV168" s="13" t="s">
        <v>87</v>
      </c>
      <c r="AW168" s="13" t="s">
        <v>35</v>
      </c>
      <c r="AX168" s="13" t="s">
        <v>79</v>
      </c>
      <c r="AY168" s="250" t="s">
        <v>136</v>
      </c>
    </row>
    <row r="169" s="14" customFormat="1">
      <c r="A169" s="14"/>
      <c r="B169" s="251"/>
      <c r="C169" s="252"/>
      <c r="D169" s="242" t="s">
        <v>145</v>
      </c>
      <c r="E169" s="253" t="s">
        <v>1</v>
      </c>
      <c r="F169" s="254" t="s">
        <v>167</v>
      </c>
      <c r="G169" s="252"/>
      <c r="H169" s="255">
        <v>7</v>
      </c>
      <c r="I169" s="256"/>
      <c r="J169" s="252"/>
      <c r="K169" s="252"/>
      <c r="L169" s="257"/>
      <c r="M169" s="258"/>
      <c r="N169" s="259"/>
      <c r="O169" s="259"/>
      <c r="P169" s="259"/>
      <c r="Q169" s="259"/>
      <c r="R169" s="259"/>
      <c r="S169" s="259"/>
      <c r="T169" s="26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1" t="s">
        <v>145</v>
      </c>
      <c r="AU169" s="261" t="s">
        <v>89</v>
      </c>
      <c r="AV169" s="14" t="s">
        <v>89</v>
      </c>
      <c r="AW169" s="14" t="s">
        <v>35</v>
      </c>
      <c r="AX169" s="14" t="s">
        <v>87</v>
      </c>
      <c r="AY169" s="261" t="s">
        <v>136</v>
      </c>
    </row>
    <row r="170" s="2" customFormat="1" ht="24.15" customHeight="1">
      <c r="A170" s="39"/>
      <c r="B170" s="40"/>
      <c r="C170" s="227" t="s">
        <v>8</v>
      </c>
      <c r="D170" s="227" t="s">
        <v>139</v>
      </c>
      <c r="E170" s="228" t="s">
        <v>272</v>
      </c>
      <c r="F170" s="229" t="s">
        <v>273</v>
      </c>
      <c r="G170" s="230" t="s">
        <v>221</v>
      </c>
      <c r="H170" s="231">
        <v>411</v>
      </c>
      <c r="I170" s="232"/>
      <c r="J170" s="233">
        <f>ROUND(I170*H170,2)</f>
        <v>0</v>
      </c>
      <c r="K170" s="229" t="s">
        <v>222</v>
      </c>
      <c r="L170" s="45"/>
      <c r="M170" s="234" t="s">
        <v>1</v>
      </c>
      <c r="N170" s="235" t="s">
        <v>44</v>
      </c>
      <c r="O170" s="92"/>
      <c r="P170" s="236">
        <f>O170*H170</f>
        <v>0</v>
      </c>
      <c r="Q170" s="236">
        <v>0</v>
      </c>
      <c r="R170" s="236">
        <f>Q170*H170</f>
        <v>0</v>
      </c>
      <c r="S170" s="236">
        <v>0</v>
      </c>
      <c r="T170" s="237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8" t="s">
        <v>155</v>
      </c>
      <c r="AT170" s="238" t="s">
        <v>139</v>
      </c>
      <c r="AU170" s="238" t="s">
        <v>89</v>
      </c>
      <c r="AY170" s="18" t="s">
        <v>136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8" t="s">
        <v>87</v>
      </c>
      <c r="BK170" s="239">
        <f>ROUND(I170*H170,2)</f>
        <v>0</v>
      </c>
      <c r="BL170" s="18" t="s">
        <v>155</v>
      </c>
      <c r="BM170" s="238" t="s">
        <v>274</v>
      </c>
    </row>
    <row r="171" s="2" customFormat="1">
      <c r="A171" s="39"/>
      <c r="B171" s="40"/>
      <c r="C171" s="41"/>
      <c r="D171" s="242" t="s">
        <v>224</v>
      </c>
      <c r="E171" s="41"/>
      <c r="F171" s="265" t="s">
        <v>225</v>
      </c>
      <c r="G171" s="41"/>
      <c r="H171" s="41"/>
      <c r="I171" s="266"/>
      <c r="J171" s="41"/>
      <c r="K171" s="41"/>
      <c r="L171" s="45"/>
      <c r="M171" s="267"/>
      <c r="N171" s="268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224</v>
      </c>
      <c r="AU171" s="18" t="s">
        <v>89</v>
      </c>
    </row>
    <row r="172" s="14" customFormat="1">
      <c r="A172" s="14"/>
      <c r="B172" s="251"/>
      <c r="C172" s="252"/>
      <c r="D172" s="242" t="s">
        <v>145</v>
      </c>
      <c r="E172" s="253" t="s">
        <v>1</v>
      </c>
      <c r="F172" s="254" t="s">
        <v>275</v>
      </c>
      <c r="G172" s="252"/>
      <c r="H172" s="255">
        <v>411</v>
      </c>
      <c r="I172" s="256"/>
      <c r="J172" s="252"/>
      <c r="K172" s="252"/>
      <c r="L172" s="257"/>
      <c r="M172" s="258"/>
      <c r="N172" s="259"/>
      <c r="O172" s="259"/>
      <c r="P172" s="259"/>
      <c r="Q172" s="259"/>
      <c r="R172" s="259"/>
      <c r="S172" s="259"/>
      <c r="T172" s="26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1" t="s">
        <v>145</v>
      </c>
      <c r="AU172" s="261" t="s">
        <v>89</v>
      </c>
      <c r="AV172" s="14" t="s">
        <v>89</v>
      </c>
      <c r="AW172" s="14" t="s">
        <v>35</v>
      </c>
      <c r="AX172" s="14" t="s">
        <v>87</v>
      </c>
      <c r="AY172" s="261" t="s">
        <v>136</v>
      </c>
    </row>
    <row r="173" s="2" customFormat="1" ht="33" customHeight="1">
      <c r="A173" s="39"/>
      <c r="B173" s="40"/>
      <c r="C173" s="227" t="s">
        <v>198</v>
      </c>
      <c r="D173" s="227" t="s">
        <v>139</v>
      </c>
      <c r="E173" s="228" t="s">
        <v>276</v>
      </c>
      <c r="F173" s="229" t="s">
        <v>277</v>
      </c>
      <c r="G173" s="230" t="s">
        <v>256</v>
      </c>
      <c r="H173" s="231">
        <v>67.75</v>
      </c>
      <c r="I173" s="232"/>
      <c r="J173" s="233">
        <f>ROUND(I173*H173,2)</f>
        <v>0</v>
      </c>
      <c r="K173" s="229" t="s">
        <v>222</v>
      </c>
      <c r="L173" s="45"/>
      <c r="M173" s="234" t="s">
        <v>1</v>
      </c>
      <c r="N173" s="235" t="s">
        <v>44</v>
      </c>
      <c r="O173" s="92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8" t="s">
        <v>155</v>
      </c>
      <c r="AT173" s="238" t="s">
        <v>139</v>
      </c>
      <c r="AU173" s="238" t="s">
        <v>89</v>
      </c>
      <c r="AY173" s="18" t="s">
        <v>136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8" t="s">
        <v>87</v>
      </c>
      <c r="BK173" s="239">
        <f>ROUND(I173*H173,2)</f>
        <v>0</v>
      </c>
      <c r="BL173" s="18" t="s">
        <v>155</v>
      </c>
      <c r="BM173" s="238" t="s">
        <v>278</v>
      </c>
    </row>
    <row r="174" s="2" customFormat="1">
      <c r="A174" s="39"/>
      <c r="B174" s="40"/>
      <c r="C174" s="41"/>
      <c r="D174" s="242" t="s">
        <v>224</v>
      </c>
      <c r="E174" s="41"/>
      <c r="F174" s="265" t="s">
        <v>225</v>
      </c>
      <c r="G174" s="41"/>
      <c r="H174" s="41"/>
      <c r="I174" s="266"/>
      <c r="J174" s="41"/>
      <c r="K174" s="41"/>
      <c r="L174" s="45"/>
      <c r="M174" s="267"/>
      <c r="N174" s="268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224</v>
      </c>
      <c r="AU174" s="18" t="s">
        <v>89</v>
      </c>
    </row>
    <row r="175" s="14" customFormat="1">
      <c r="A175" s="14"/>
      <c r="B175" s="251"/>
      <c r="C175" s="252"/>
      <c r="D175" s="242" t="s">
        <v>145</v>
      </c>
      <c r="E175" s="253" t="s">
        <v>1</v>
      </c>
      <c r="F175" s="254" t="s">
        <v>279</v>
      </c>
      <c r="G175" s="252"/>
      <c r="H175" s="255">
        <v>4.5499999999999998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1" t="s">
        <v>145</v>
      </c>
      <c r="AU175" s="261" t="s">
        <v>89</v>
      </c>
      <c r="AV175" s="14" t="s">
        <v>89</v>
      </c>
      <c r="AW175" s="14" t="s">
        <v>35</v>
      </c>
      <c r="AX175" s="14" t="s">
        <v>79</v>
      </c>
      <c r="AY175" s="261" t="s">
        <v>136</v>
      </c>
    </row>
    <row r="176" s="14" customFormat="1">
      <c r="A176" s="14"/>
      <c r="B176" s="251"/>
      <c r="C176" s="252"/>
      <c r="D176" s="242" t="s">
        <v>145</v>
      </c>
      <c r="E176" s="253" t="s">
        <v>1</v>
      </c>
      <c r="F176" s="254" t="s">
        <v>280</v>
      </c>
      <c r="G176" s="252"/>
      <c r="H176" s="255">
        <v>2.7999999999999998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145</v>
      </c>
      <c r="AU176" s="261" t="s">
        <v>89</v>
      </c>
      <c r="AV176" s="14" t="s">
        <v>89</v>
      </c>
      <c r="AW176" s="14" t="s">
        <v>35</v>
      </c>
      <c r="AX176" s="14" t="s">
        <v>79</v>
      </c>
      <c r="AY176" s="261" t="s">
        <v>136</v>
      </c>
    </row>
    <row r="177" s="14" customFormat="1">
      <c r="A177" s="14"/>
      <c r="B177" s="251"/>
      <c r="C177" s="252"/>
      <c r="D177" s="242" t="s">
        <v>145</v>
      </c>
      <c r="E177" s="253" t="s">
        <v>1</v>
      </c>
      <c r="F177" s="254" t="s">
        <v>281</v>
      </c>
      <c r="G177" s="252"/>
      <c r="H177" s="255">
        <v>11.199999999999999</v>
      </c>
      <c r="I177" s="256"/>
      <c r="J177" s="252"/>
      <c r="K177" s="252"/>
      <c r="L177" s="257"/>
      <c r="M177" s="258"/>
      <c r="N177" s="259"/>
      <c r="O177" s="259"/>
      <c r="P177" s="259"/>
      <c r="Q177" s="259"/>
      <c r="R177" s="259"/>
      <c r="S177" s="259"/>
      <c r="T177" s="26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1" t="s">
        <v>145</v>
      </c>
      <c r="AU177" s="261" t="s">
        <v>89</v>
      </c>
      <c r="AV177" s="14" t="s">
        <v>89</v>
      </c>
      <c r="AW177" s="14" t="s">
        <v>35</v>
      </c>
      <c r="AX177" s="14" t="s">
        <v>79</v>
      </c>
      <c r="AY177" s="261" t="s">
        <v>136</v>
      </c>
    </row>
    <row r="178" s="14" customFormat="1">
      <c r="A178" s="14"/>
      <c r="B178" s="251"/>
      <c r="C178" s="252"/>
      <c r="D178" s="242" t="s">
        <v>145</v>
      </c>
      <c r="E178" s="253" t="s">
        <v>1</v>
      </c>
      <c r="F178" s="254" t="s">
        <v>282</v>
      </c>
      <c r="G178" s="252"/>
      <c r="H178" s="255">
        <v>10.800000000000001</v>
      </c>
      <c r="I178" s="256"/>
      <c r="J178" s="252"/>
      <c r="K178" s="252"/>
      <c r="L178" s="257"/>
      <c r="M178" s="258"/>
      <c r="N178" s="259"/>
      <c r="O178" s="259"/>
      <c r="P178" s="259"/>
      <c r="Q178" s="259"/>
      <c r="R178" s="259"/>
      <c r="S178" s="259"/>
      <c r="T178" s="26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1" t="s">
        <v>145</v>
      </c>
      <c r="AU178" s="261" t="s">
        <v>89</v>
      </c>
      <c r="AV178" s="14" t="s">
        <v>89</v>
      </c>
      <c r="AW178" s="14" t="s">
        <v>35</v>
      </c>
      <c r="AX178" s="14" t="s">
        <v>79</v>
      </c>
      <c r="AY178" s="261" t="s">
        <v>136</v>
      </c>
    </row>
    <row r="179" s="14" customFormat="1">
      <c r="A179" s="14"/>
      <c r="B179" s="251"/>
      <c r="C179" s="252"/>
      <c r="D179" s="242" t="s">
        <v>145</v>
      </c>
      <c r="E179" s="253" t="s">
        <v>1</v>
      </c>
      <c r="F179" s="254" t="s">
        <v>283</v>
      </c>
      <c r="G179" s="252"/>
      <c r="H179" s="255">
        <v>7.2000000000000002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145</v>
      </c>
      <c r="AU179" s="261" t="s">
        <v>89</v>
      </c>
      <c r="AV179" s="14" t="s">
        <v>89</v>
      </c>
      <c r="AW179" s="14" t="s">
        <v>35</v>
      </c>
      <c r="AX179" s="14" t="s">
        <v>79</v>
      </c>
      <c r="AY179" s="261" t="s">
        <v>136</v>
      </c>
    </row>
    <row r="180" s="14" customFormat="1">
      <c r="A180" s="14"/>
      <c r="B180" s="251"/>
      <c r="C180" s="252"/>
      <c r="D180" s="242" t="s">
        <v>145</v>
      </c>
      <c r="E180" s="253" t="s">
        <v>1</v>
      </c>
      <c r="F180" s="254" t="s">
        <v>284</v>
      </c>
      <c r="G180" s="252"/>
      <c r="H180" s="255">
        <v>15.6</v>
      </c>
      <c r="I180" s="256"/>
      <c r="J180" s="252"/>
      <c r="K180" s="252"/>
      <c r="L180" s="257"/>
      <c r="M180" s="258"/>
      <c r="N180" s="259"/>
      <c r="O180" s="259"/>
      <c r="P180" s="259"/>
      <c r="Q180" s="259"/>
      <c r="R180" s="259"/>
      <c r="S180" s="259"/>
      <c r="T180" s="26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1" t="s">
        <v>145</v>
      </c>
      <c r="AU180" s="261" t="s">
        <v>89</v>
      </c>
      <c r="AV180" s="14" t="s">
        <v>89</v>
      </c>
      <c r="AW180" s="14" t="s">
        <v>35</v>
      </c>
      <c r="AX180" s="14" t="s">
        <v>79</v>
      </c>
      <c r="AY180" s="261" t="s">
        <v>136</v>
      </c>
    </row>
    <row r="181" s="14" customFormat="1">
      <c r="A181" s="14"/>
      <c r="B181" s="251"/>
      <c r="C181" s="252"/>
      <c r="D181" s="242" t="s">
        <v>145</v>
      </c>
      <c r="E181" s="253" t="s">
        <v>1</v>
      </c>
      <c r="F181" s="254" t="s">
        <v>285</v>
      </c>
      <c r="G181" s="252"/>
      <c r="H181" s="255">
        <v>15.6</v>
      </c>
      <c r="I181" s="256"/>
      <c r="J181" s="252"/>
      <c r="K181" s="252"/>
      <c r="L181" s="257"/>
      <c r="M181" s="258"/>
      <c r="N181" s="259"/>
      <c r="O181" s="259"/>
      <c r="P181" s="259"/>
      <c r="Q181" s="259"/>
      <c r="R181" s="259"/>
      <c r="S181" s="259"/>
      <c r="T181" s="260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1" t="s">
        <v>145</v>
      </c>
      <c r="AU181" s="261" t="s">
        <v>89</v>
      </c>
      <c r="AV181" s="14" t="s">
        <v>89</v>
      </c>
      <c r="AW181" s="14" t="s">
        <v>35</v>
      </c>
      <c r="AX181" s="14" t="s">
        <v>79</v>
      </c>
      <c r="AY181" s="261" t="s">
        <v>136</v>
      </c>
    </row>
    <row r="182" s="15" customFormat="1">
      <c r="A182" s="15"/>
      <c r="B182" s="269"/>
      <c r="C182" s="270"/>
      <c r="D182" s="242" t="s">
        <v>145</v>
      </c>
      <c r="E182" s="271" t="s">
        <v>1</v>
      </c>
      <c r="F182" s="272" t="s">
        <v>244</v>
      </c>
      <c r="G182" s="270"/>
      <c r="H182" s="273">
        <v>67.75</v>
      </c>
      <c r="I182" s="274"/>
      <c r="J182" s="270"/>
      <c r="K182" s="270"/>
      <c r="L182" s="275"/>
      <c r="M182" s="276"/>
      <c r="N182" s="277"/>
      <c r="O182" s="277"/>
      <c r="P182" s="277"/>
      <c r="Q182" s="277"/>
      <c r="R182" s="277"/>
      <c r="S182" s="277"/>
      <c r="T182" s="278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79" t="s">
        <v>145</v>
      </c>
      <c r="AU182" s="279" t="s">
        <v>89</v>
      </c>
      <c r="AV182" s="15" t="s">
        <v>155</v>
      </c>
      <c r="AW182" s="15" t="s">
        <v>35</v>
      </c>
      <c r="AX182" s="15" t="s">
        <v>87</v>
      </c>
      <c r="AY182" s="279" t="s">
        <v>136</v>
      </c>
    </row>
    <row r="183" s="2" customFormat="1" ht="24.15" customHeight="1">
      <c r="A183" s="39"/>
      <c r="B183" s="40"/>
      <c r="C183" s="227" t="s">
        <v>286</v>
      </c>
      <c r="D183" s="227" t="s">
        <v>139</v>
      </c>
      <c r="E183" s="228" t="s">
        <v>287</v>
      </c>
      <c r="F183" s="229" t="s">
        <v>288</v>
      </c>
      <c r="G183" s="230" t="s">
        <v>256</v>
      </c>
      <c r="H183" s="231">
        <v>11.699999999999999</v>
      </c>
      <c r="I183" s="232"/>
      <c r="J183" s="233">
        <f>ROUND(I183*H183,2)</f>
        <v>0</v>
      </c>
      <c r="K183" s="229" t="s">
        <v>222</v>
      </c>
      <c r="L183" s="45"/>
      <c r="M183" s="234" t="s">
        <v>1</v>
      </c>
      <c r="N183" s="235" t="s">
        <v>44</v>
      </c>
      <c r="O183" s="92"/>
      <c r="P183" s="236">
        <f>O183*H183</f>
        <v>0</v>
      </c>
      <c r="Q183" s="236">
        <v>0</v>
      </c>
      <c r="R183" s="236">
        <f>Q183*H183</f>
        <v>0</v>
      </c>
      <c r="S183" s="236">
        <v>0</v>
      </c>
      <c r="T183" s="237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8" t="s">
        <v>155</v>
      </c>
      <c r="AT183" s="238" t="s">
        <v>139</v>
      </c>
      <c r="AU183" s="238" t="s">
        <v>89</v>
      </c>
      <c r="AY183" s="18" t="s">
        <v>136</v>
      </c>
      <c r="BE183" s="239">
        <f>IF(N183="základní",J183,0)</f>
        <v>0</v>
      </c>
      <c r="BF183" s="239">
        <f>IF(N183="snížená",J183,0)</f>
        <v>0</v>
      </c>
      <c r="BG183" s="239">
        <f>IF(N183="zákl. přenesená",J183,0)</f>
        <v>0</v>
      </c>
      <c r="BH183" s="239">
        <f>IF(N183="sníž. přenesená",J183,0)</f>
        <v>0</v>
      </c>
      <c r="BI183" s="239">
        <f>IF(N183="nulová",J183,0)</f>
        <v>0</v>
      </c>
      <c r="BJ183" s="18" t="s">
        <v>87</v>
      </c>
      <c r="BK183" s="239">
        <f>ROUND(I183*H183,2)</f>
        <v>0</v>
      </c>
      <c r="BL183" s="18" t="s">
        <v>155</v>
      </c>
      <c r="BM183" s="238" t="s">
        <v>289</v>
      </c>
    </row>
    <row r="184" s="2" customFormat="1">
      <c r="A184" s="39"/>
      <c r="B184" s="40"/>
      <c r="C184" s="41"/>
      <c r="D184" s="242" t="s">
        <v>224</v>
      </c>
      <c r="E184" s="41"/>
      <c r="F184" s="265" t="s">
        <v>225</v>
      </c>
      <c r="G184" s="41"/>
      <c r="H184" s="41"/>
      <c r="I184" s="266"/>
      <c r="J184" s="41"/>
      <c r="K184" s="41"/>
      <c r="L184" s="45"/>
      <c r="M184" s="267"/>
      <c r="N184" s="268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224</v>
      </c>
      <c r="AU184" s="18" t="s">
        <v>89</v>
      </c>
    </row>
    <row r="185" s="14" customFormat="1">
      <c r="A185" s="14"/>
      <c r="B185" s="251"/>
      <c r="C185" s="252"/>
      <c r="D185" s="242" t="s">
        <v>145</v>
      </c>
      <c r="E185" s="253" t="s">
        <v>1</v>
      </c>
      <c r="F185" s="254" t="s">
        <v>290</v>
      </c>
      <c r="G185" s="252"/>
      <c r="H185" s="255">
        <v>11.699999999999999</v>
      </c>
      <c r="I185" s="256"/>
      <c r="J185" s="252"/>
      <c r="K185" s="252"/>
      <c r="L185" s="257"/>
      <c r="M185" s="258"/>
      <c r="N185" s="259"/>
      <c r="O185" s="259"/>
      <c r="P185" s="259"/>
      <c r="Q185" s="259"/>
      <c r="R185" s="259"/>
      <c r="S185" s="259"/>
      <c r="T185" s="26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1" t="s">
        <v>145</v>
      </c>
      <c r="AU185" s="261" t="s">
        <v>89</v>
      </c>
      <c r="AV185" s="14" t="s">
        <v>89</v>
      </c>
      <c r="AW185" s="14" t="s">
        <v>35</v>
      </c>
      <c r="AX185" s="14" t="s">
        <v>87</v>
      </c>
      <c r="AY185" s="261" t="s">
        <v>136</v>
      </c>
    </row>
    <row r="186" s="2" customFormat="1" ht="33" customHeight="1">
      <c r="A186" s="39"/>
      <c r="B186" s="40"/>
      <c r="C186" s="227" t="s">
        <v>291</v>
      </c>
      <c r="D186" s="227" t="s">
        <v>139</v>
      </c>
      <c r="E186" s="228" t="s">
        <v>292</v>
      </c>
      <c r="F186" s="229" t="s">
        <v>293</v>
      </c>
      <c r="G186" s="230" t="s">
        <v>256</v>
      </c>
      <c r="H186" s="231">
        <v>11.699999999999999</v>
      </c>
      <c r="I186" s="232"/>
      <c r="J186" s="233">
        <f>ROUND(I186*H186,2)</f>
        <v>0</v>
      </c>
      <c r="K186" s="229" t="s">
        <v>222</v>
      </c>
      <c r="L186" s="45"/>
      <c r="M186" s="234" t="s">
        <v>1</v>
      </c>
      <c r="N186" s="235" t="s">
        <v>44</v>
      </c>
      <c r="O186" s="92"/>
      <c r="P186" s="236">
        <f>O186*H186</f>
        <v>0</v>
      </c>
      <c r="Q186" s="236">
        <v>0</v>
      </c>
      <c r="R186" s="236">
        <f>Q186*H186</f>
        <v>0</v>
      </c>
      <c r="S186" s="236">
        <v>0</v>
      </c>
      <c r="T186" s="237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8" t="s">
        <v>155</v>
      </c>
      <c r="AT186" s="238" t="s">
        <v>139</v>
      </c>
      <c r="AU186" s="238" t="s">
        <v>89</v>
      </c>
      <c r="AY186" s="18" t="s">
        <v>136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8" t="s">
        <v>87</v>
      </c>
      <c r="BK186" s="239">
        <f>ROUND(I186*H186,2)</f>
        <v>0</v>
      </c>
      <c r="BL186" s="18" t="s">
        <v>155</v>
      </c>
      <c r="BM186" s="238" t="s">
        <v>294</v>
      </c>
    </row>
    <row r="187" s="2" customFormat="1">
      <c r="A187" s="39"/>
      <c r="B187" s="40"/>
      <c r="C187" s="41"/>
      <c r="D187" s="242" t="s">
        <v>224</v>
      </c>
      <c r="E187" s="41"/>
      <c r="F187" s="265" t="s">
        <v>225</v>
      </c>
      <c r="G187" s="41"/>
      <c r="H187" s="41"/>
      <c r="I187" s="266"/>
      <c r="J187" s="41"/>
      <c r="K187" s="41"/>
      <c r="L187" s="45"/>
      <c r="M187" s="267"/>
      <c r="N187" s="268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224</v>
      </c>
      <c r="AU187" s="18" t="s">
        <v>89</v>
      </c>
    </row>
    <row r="188" s="14" customFormat="1">
      <c r="A188" s="14"/>
      <c r="B188" s="251"/>
      <c r="C188" s="252"/>
      <c r="D188" s="242" t="s">
        <v>145</v>
      </c>
      <c r="E188" s="253" t="s">
        <v>1</v>
      </c>
      <c r="F188" s="254" t="s">
        <v>290</v>
      </c>
      <c r="G188" s="252"/>
      <c r="H188" s="255">
        <v>11.699999999999999</v>
      </c>
      <c r="I188" s="256"/>
      <c r="J188" s="252"/>
      <c r="K188" s="252"/>
      <c r="L188" s="257"/>
      <c r="M188" s="258"/>
      <c r="N188" s="259"/>
      <c r="O188" s="259"/>
      <c r="P188" s="259"/>
      <c r="Q188" s="259"/>
      <c r="R188" s="259"/>
      <c r="S188" s="259"/>
      <c r="T188" s="260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1" t="s">
        <v>145</v>
      </c>
      <c r="AU188" s="261" t="s">
        <v>89</v>
      </c>
      <c r="AV188" s="14" t="s">
        <v>89</v>
      </c>
      <c r="AW188" s="14" t="s">
        <v>35</v>
      </c>
      <c r="AX188" s="14" t="s">
        <v>87</v>
      </c>
      <c r="AY188" s="261" t="s">
        <v>136</v>
      </c>
    </row>
    <row r="189" s="2" customFormat="1" ht="33" customHeight="1">
      <c r="A189" s="39"/>
      <c r="B189" s="40"/>
      <c r="C189" s="227" t="s">
        <v>295</v>
      </c>
      <c r="D189" s="227" t="s">
        <v>139</v>
      </c>
      <c r="E189" s="228" t="s">
        <v>296</v>
      </c>
      <c r="F189" s="229" t="s">
        <v>297</v>
      </c>
      <c r="G189" s="230" t="s">
        <v>256</v>
      </c>
      <c r="H189" s="231">
        <v>78.984999999999999</v>
      </c>
      <c r="I189" s="232"/>
      <c r="J189" s="233">
        <f>ROUND(I189*H189,2)</f>
        <v>0</v>
      </c>
      <c r="K189" s="229" t="s">
        <v>222</v>
      </c>
      <c r="L189" s="45"/>
      <c r="M189" s="234" t="s">
        <v>1</v>
      </c>
      <c r="N189" s="235" t="s">
        <v>44</v>
      </c>
      <c r="O189" s="92"/>
      <c r="P189" s="236">
        <f>O189*H189</f>
        <v>0</v>
      </c>
      <c r="Q189" s="236">
        <v>0</v>
      </c>
      <c r="R189" s="236">
        <f>Q189*H189</f>
        <v>0</v>
      </c>
      <c r="S189" s="236">
        <v>0</v>
      </c>
      <c r="T189" s="237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8" t="s">
        <v>155</v>
      </c>
      <c r="AT189" s="238" t="s">
        <v>139</v>
      </c>
      <c r="AU189" s="238" t="s">
        <v>89</v>
      </c>
      <c r="AY189" s="18" t="s">
        <v>136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8" t="s">
        <v>87</v>
      </c>
      <c r="BK189" s="239">
        <f>ROUND(I189*H189,2)</f>
        <v>0</v>
      </c>
      <c r="BL189" s="18" t="s">
        <v>155</v>
      </c>
      <c r="BM189" s="238" t="s">
        <v>298</v>
      </c>
    </row>
    <row r="190" s="2" customFormat="1">
      <c r="A190" s="39"/>
      <c r="B190" s="40"/>
      <c r="C190" s="41"/>
      <c r="D190" s="242" t="s">
        <v>224</v>
      </c>
      <c r="E190" s="41"/>
      <c r="F190" s="265" t="s">
        <v>225</v>
      </c>
      <c r="G190" s="41"/>
      <c r="H190" s="41"/>
      <c r="I190" s="266"/>
      <c r="J190" s="41"/>
      <c r="K190" s="41"/>
      <c r="L190" s="45"/>
      <c r="M190" s="267"/>
      <c r="N190" s="268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224</v>
      </c>
      <c r="AU190" s="18" t="s">
        <v>89</v>
      </c>
    </row>
    <row r="191" s="14" customFormat="1">
      <c r="A191" s="14"/>
      <c r="B191" s="251"/>
      <c r="C191" s="252"/>
      <c r="D191" s="242" t="s">
        <v>145</v>
      </c>
      <c r="E191" s="253" t="s">
        <v>1</v>
      </c>
      <c r="F191" s="254" t="s">
        <v>299</v>
      </c>
      <c r="G191" s="252"/>
      <c r="H191" s="255">
        <v>14.140000000000001</v>
      </c>
      <c r="I191" s="256"/>
      <c r="J191" s="252"/>
      <c r="K191" s="252"/>
      <c r="L191" s="257"/>
      <c r="M191" s="258"/>
      <c r="N191" s="259"/>
      <c r="O191" s="259"/>
      <c r="P191" s="259"/>
      <c r="Q191" s="259"/>
      <c r="R191" s="259"/>
      <c r="S191" s="259"/>
      <c r="T191" s="26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1" t="s">
        <v>145</v>
      </c>
      <c r="AU191" s="261" t="s">
        <v>89</v>
      </c>
      <c r="AV191" s="14" t="s">
        <v>89</v>
      </c>
      <c r="AW191" s="14" t="s">
        <v>35</v>
      </c>
      <c r="AX191" s="14" t="s">
        <v>79</v>
      </c>
      <c r="AY191" s="261" t="s">
        <v>136</v>
      </c>
    </row>
    <row r="192" s="14" customFormat="1">
      <c r="A192" s="14"/>
      <c r="B192" s="251"/>
      <c r="C192" s="252"/>
      <c r="D192" s="242" t="s">
        <v>145</v>
      </c>
      <c r="E192" s="253" t="s">
        <v>1</v>
      </c>
      <c r="F192" s="254" t="s">
        <v>300</v>
      </c>
      <c r="G192" s="252"/>
      <c r="H192" s="255">
        <v>13.244999999999999</v>
      </c>
      <c r="I192" s="256"/>
      <c r="J192" s="252"/>
      <c r="K192" s="252"/>
      <c r="L192" s="257"/>
      <c r="M192" s="258"/>
      <c r="N192" s="259"/>
      <c r="O192" s="259"/>
      <c r="P192" s="259"/>
      <c r="Q192" s="259"/>
      <c r="R192" s="259"/>
      <c r="S192" s="259"/>
      <c r="T192" s="260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1" t="s">
        <v>145</v>
      </c>
      <c r="AU192" s="261" t="s">
        <v>89</v>
      </c>
      <c r="AV192" s="14" t="s">
        <v>89</v>
      </c>
      <c r="AW192" s="14" t="s">
        <v>35</v>
      </c>
      <c r="AX192" s="14" t="s">
        <v>79</v>
      </c>
      <c r="AY192" s="261" t="s">
        <v>136</v>
      </c>
    </row>
    <row r="193" s="14" customFormat="1">
      <c r="A193" s="14"/>
      <c r="B193" s="251"/>
      <c r="C193" s="252"/>
      <c r="D193" s="242" t="s">
        <v>145</v>
      </c>
      <c r="E193" s="253" t="s">
        <v>1</v>
      </c>
      <c r="F193" s="254" t="s">
        <v>301</v>
      </c>
      <c r="G193" s="252"/>
      <c r="H193" s="255">
        <v>0.54000000000000004</v>
      </c>
      <c r="I193" s="256"/>
      <c r="J193" s="252"/>
      <c r="K193" s="252"/>
      <c r="L193" s="257"/>
      <c r="M193" s="258"/>
      <c r="N193" s="259"/>
      <c r="O193" s="259"/>
      <c r="P193" s="259"/>
      <c r="Q193" s="259"/>
      <c r="R193" s="259"/>
      <c r="S193" s="259"/>
      <c r="T193" s="260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1" t="s">
        <v>145</v>
      </c>
      <c r="AU193" s="261" t="s">
        <v>89</v>
      </c>
      <c r="AV193" s="14" t="s">
        <v>89</v>
      </c>
      <c r="AW193" s="14" t="s">
        <v>35</v>
      </c>
      <c r="AX193" s="14" t="s">
        <v>79</v>
      </c>
      <c r="AY193" s="261" t="s">
        <v>136</v>
      </c>
    </row>
    <row r="194" s="14" customFormat="1">
      <c r="A194" s="14"/>
      <c r="B194" s="251"/>
      <c r="C194" s="252"/>
      <c r="D194" s="242" t="s">
        <v>145</v>
      </c>
      <c r="E194" s="253" t="s">
        <v>1</v>
      </c>
      <c r="F194" s="254" t="s">
        <v>290</v>
      </c>
      <c r="G194" s="252"/>
      <c r="H194" s="255">
        <v>11.699999999999999</v>
      </c>
      <c r="I194" s="256"/>
      <c r="J194" s="252"/>
      <c r="K194" s="252"/>
      <c r="L194" s="257"/>
      <c r="M194" s="258"/>
      <c r="N194" s="259"/>
      <c r="O194" s="259"/>
      <c r="P194" s="259"/>
      <c r="Q194" s="259"/>
      <c r="R194" s="259"/>
      <c r="S194" s="259"/>
      <c r="T194" s="26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1" t="s">
        <v>145</v>
      </c>
      <c r="AU194" s="261" t="s">
        <v>89</v>
      </c>
      <c r="AV194" s="14" t="s">
        <v>89</v>
      </c>
      <c r="AW194" s="14" t="s">
        <v>35</v>
      </c>
      <c r="AX194" s="14" t="s">
        <v>79</v>
      </c>
      <c r="AY194" s="261" t="s">
        <v>136</v>
      </c>
    </row>
    <row r="195" s="14" customFormat="1">
      <c r="A195" s="14"/>
      <c r="B195" s="251"/>
      <c r="C195" s="252"/>
      <c r="D195" s="242" t="s">
        <v>145</v>
      </c>
      <c r="E195" s="253" t="s">
        <v>1</v>
      </c>
      <c r="F195" s="254" t="s">
        <v>302</v>
      </c>
      <c r="G195" s="252"/>
      <c r="H195" s="255">
        <v>39.359999999999999</v>
      </c>
      <c r="I195" s="256"/>
      <c r="J195" s="252"/>
      <c r="K195" s="252"/>
      <c r="L195" s="257"/>
      <c r="M195" s="258"/>
      <c r="N195" s="259"/>
      <c r="O195" s="259"/>
      <c r="P195" s="259"/>
      <c r="Q195" s="259"/>
      <c r="R195" s="259"/>
      <c r="S195" s="259"/>
      <c r="T195" s="26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1" t="s">
        <v>145</v>
      </c>
      <c r="AU195" s="261" t="s">
        <v>89</v>
      </c>
      <c r="AV195" s="14" t="s">
        <v>89</v>
      </c>
      <c r="AW195" s="14" t="s">
        <v>35</v>
      </c>
      <c r="AX195" s="14" t="s">
        <v>79</v>
      </c>
      <c r="AY195" s="261" t="s">
        <v>136</v>
      </c>
    </row>
    <row r="196" s="15" customFormat="1">
      <c r="A196" s="15"/>
      <c r="B196" s="269"/>
      <c r="C196" s="270"/>
      <c r="D196" s="242" t="s">
        <v>145</v>
      </c>
      <c r="E196" s="271" t="s">
        <v>1</v>
      </c>
      <c r="F196" s="272" t="s">
        <v>244</v>
      </c>
      <c r="G196" s="270"/>
      <c r="H196" s="273">
        <v>78.984999999999999</v>
      </c>
      <c r="I196" s="274"/>
      <c r="J196" s="270"/>
      <c r="K196" s="270"/>
      <c r="L196" s="275"/>
      <c r="M196" s="276"/>
      <c r="N196" s="277"/>
      <c r="O196" s="277"/>
      <c r="P196" s="277"/>
      <c r="Q196" s="277"/>
      <c r="R196" s="277"/>
      <c r="S196" s="277"/>
      <c r="T196" s="278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9" t="s">
        <v>145</v>
      </c>
      <c r="AU196" s="279" t="s">
        <v>89</v>
      </c>
      <c r="AV196" s="15" t="s">
        <v>155</v>
      </c>
      <c r="AW196" s="15" t="s">
        <v>35</v>
      </c>
      <c r="AX196" s="15" t="s">
        <v>87</v>
      </c>
      <c r="AY196" s="279" t="s">
        <v>136</v>
      </c>
    </row>
    <row r="197" s="2" customFormat="1" ht="33" customHeight="1">
      <c r="A197" s="39"/>
      <c r="B197" s="40"/>
      <c r="C197" s="227" t="s">
        <v>303</v>
      </c>
      <c r="D197" s="227" t="s">
        <v>139</v>
      </c>
      <c r="E197" s="228" t="s">
        <v>304</v>
      </c>
      <c r="F197" s="229" t="s">
        <v>305</v>
      </c>
      <c r="G197" s="230" t="s">
        <v>256</v>
      </c>
      <c r="H197" s="231">
        <v>23.039999999999999</v>
      </c>
      <c r="I197" s="232"/>
      <c r="J197" s="233">
        <f>ROUND(I197*H197,2)</f>
        <v>0</v>
      </c>
      <c r="K197" s="229" t="s">
        <v>222</v>
      </c>
      <c r="L197" s="45"/>
      <c r="M197" s="234" t="s">
        <v>1</v>
      </c>
      <c r="N197" s="235" t="s">
        <v>44</v>
      </c>
      <c r="O197" s="92"/>
      <c r="P197" s="236">
        <f>O197*H197</f>
        <v>0</v>
      </c>
      <c r="Q197" s="236">
        <v>0</v>
      </c>
      <c r="R197" s="236">
        <f>Q197*H197</f>
        <v>0</v>
      </c>
      <c r="S197" s="236">
        <v>0</v>
      </c>
      <c r="T197" s="237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8" t="s">
        <v>155</v>
      </c>
      <c r="AT197" s="238" t="s">
        <v>139</v>
      </c>
      <c r="AU197" s="238" t="s">
        <v>89</v>
      </c>
      <c r="AY197" s="18" t="s">
        <v>136</v>
      </c>
      <c r="BE197" s="239">
        <f>IF(N197="základní",J197,0)</f>
        <v>0</v>
      </c>
      <c r="BF197" s="239">
        <f>IF(N197="snížená",J197,0)</f>
        <v>0</v>
      </c>
      <c r="BG197" s="239">
        <f>IF(N197="zákl. přenesená",J197,0)</f>
        <v>0</v>
      </c>
      <c r="BH197" s="239">
        <f>IF(N197="sníž. přenesená",J197,0)</f>
        <v>0</v>
      </c>
      <c r="BI197" s="239">
        <f>IF(N197="nulová",J197,0)</f>
        <v>0</v>
      </c>
      <c r="BJ197" s="18" t="s">
        <v>87</v>
      </c>
      <c r="BK197" s="239">
        <f>ROUND(I197*H197,2)</f>
        <v>0</v>
      </c>
      <c r="BL197" s="18" t="s">
        <v>155</v>
      </c>
      <c r="BM197" s="238" t="s">
        <v>306</v>
      </c>
    </row>
    <row r="198" s="2" customFormat="1">
      <c r="A198" s="39"/>
      <c r="B198" s="40"/>
      <c r="C198" s="41"/>
      <c r="D198" s="242" t="s">
        <v>224</v>
      </c>
      <c r="E198" s="41"/>
      <c r="F198" s="265" t="s">
        <v>225</v>
      </c>
      <c r="G198" s="41"/>
      <c r="H198" s="41"/>
      <c r="I198" s="266"/>
      <c r="J198" s="41"/>
      <c r="K198" s="41"/>
      <c r="L198" s="45"/>
      <c r="M198" s="267"/>
      <c r="N198" s="268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224</v>
      </c>
      <c r="AU198" s="18" t="s">
        <v>89</v>
      </c>
    </row>
    <row r="199" s="14" customFormat="1">
      <c r="A199" s="14"/>
      <c r="B199" s="251"/>
      <c r="C199" s="252"/>
      <c r="D199" s="242" t="s">
        <v>145</v>
      </c>
      <c r="E199" s="253" t="s">
        <v>1</v>
      </c>
      <c r="F199" s="254" t="s">
        <v>307</v>
      </c>
      <c r="G199" s="252"/>
      <c r="H199" s="255">
        <v>23.039999999999999</v>
      </c>
      <c r="I199" s="256"/>
      <c r="J199" s="252"/>
      <c r="K199" s="252"/>
      <c r="L199" s="257"/>
      <c r="M199" s="258"/>
      <c r="N199" s="259"/>
      <c r="O199" s="259"/>
      <c r="P199" s="259"/>
      <c r="Q199" s="259"/>
      <c r="R199" s="259"/>
      <c r="S199" s="259"/>
      <c r="T199" s="26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1" t="s">
        <v>145</v>
      </c>
      <c r="AU199" s="261" t="s">
        <v>89</v>
      </c>
      <c r="AV199" s="14" t="s">
        <v>89</v>
      </c>
      <c r="AW199" s="14" t="s">
        <v>35</v>
      </c>
      <c r="AX199" s="14" t="s">
        <v>87</v>
      </c>
      <c r="AY199" s="261" t="s">
        <v>136</v>
      </c>
    </row>
    <row r="200" s="2" customFormat="1" ht="33" customHeight="1">
      <c r="A200" s="39"/>
      <c r="B200" s="40"/>
      <c r="C200" s="227" t="s">
        <v>308</v>
      </c>
      <c r="D200" s="227" t="s">
        <v>139</v>
      </c>
      <c r="E200" s="228" t="s">
        <v>309</v>
      </c>
      <c r="F200" s="229" t="s">
        <v>310</v>
      </c>
      <c r="G200" s="230" t="s">
        <v>256</v>
      </c>
      <c r="H200" s="231">
        <v>5.4000000000000004</v>
      </c>
      <c r="I200" s="232"/>
      <c r="J200" s="233">
        <f>ROUND(I200*H200,2)</f>
        <v>0</v>
      </c>
      <c r="K200" s="229" t="s">
        <v>222</v>
      </c>
      <c r="L200" s="45"/>
      <c r="M200" s="234" t="s">
        <v>1</v>
      </c>
      <c r="N200" s="235" t="s">
        <v>44</v>
      </c>
      <c r="O200" s="92"/>
      <c r="P200" s="236">
        <f>O200*H200</f>
        <v>0</v>
      </c>
      <c r="Q200" s="236">
        <v>0</v>
      </c>
      <c r="R200" s="236">
        <f>Q200*H200</f>
        <v>0</v>
      </c>
      <c r="S200" s="236">
        <v>0</v>
      </c>
      <c r="T200" s="237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8" t="s">
        <v>155</v>
      </c>
      <c r="AT200" s="238" t="s">
        <v>139</v>
      </c>
      <c r="AU200" s="238" t="s">
        <v>89</v>
      </c>
      <c r="AY200" s="18" t="s">
        <v>136</v>
      </c>
      <c r="BE200" s="239">
        <f>IF(N200="základní",J200,0)</f>
        <v>0</v>
      </c>
      <c r="BF200" s="239">
        <f>IF(N200="snížená",J200,0)</f>
        <v>0</v>
      </c>
      <c r="BG200" s="239">
        <f>IF(N200="zákl. přenesená",J200,0)</f>
        <v>0</v>
      </c>
      <c r="BH200" s="239">
        <f>IF(N200="sníž. přenesená",J200,0)</f>
        <v>0</v>
      </c>
      <c r="BI200" s="239">
        <f>IF(N200="nulová",J200,0)</f>
        <v>0</v>
      </c>
      <c r="BJ200" s="18" t="s">
        <v>87</v>
      </c>
      <c r="BK200" s="239">
        <f>ROUND(I200*H200,2)</f>
        <v>0</v>
      </c>
      <c r="BL200" s="18" t="s">
        <v>155</v>
      </c>
      <c r="BM200" s="238" t="s">
        <v>311</v>
      </c>
    </row>
    <row r="201" s="14" customFormat="1">
      <c r="A201" s="14"/>
      <c r="B201" s="251"/>
      <c r="C201" s="252"/>
      <c r="D201" s="242" t="s">
        <v>145</v>
      </c>
      <c r="E201" s="253" t="s">
        <v>1</v>
      </c>
      <c r="F201" s="254" t="s">
        <v>312</v>
      </c>
      <c r="G201" s="252"/>
      <c r="H201" s="255">
        <v>5.4000000000000004</v>
      </c>
      <c r="I201" s="256"/>
      <c r="J201" s="252"/>
      <c r="K201" s="252"/>
      <c r="L201" s="257"/>
      <c r="M201" s="258"/>
      <c r="N201" s="259"/>
      <c r="O201" s="259"/>
      <c r="P201" s="259"/>
      <c r="Q201" s="259"/>
      <c r="R201" s="259"/>
      <c r="S201" s="259"/>
      <c r="T201" s="260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1" t="s">
        <v>145</v>
      </c>
      <c r="AU201" s="261" t="s">
        <v>89</v>
      </c>
      <c r="AV201" s="14" t="s">
        <v>89</v>
      </c>
      <c r="AW201" s="14" t="s">
        <v>35</v>
      </c>
      <c r="AX201" s="14" t="s">
        <v>87</v>
      </c>
      <c r="AY201" s="261" t="s">
        <v>136</v>
      </c>
    </row>
    <row r="202" s="2" customFormat="1" ht="24.15" customHeight="1">
      <c r="A202" s="39"/>
      <c r="B202" s="40"/>
      <c r="C202" s="227" t="s">
        <v>313</v>
      </c>
      <c r="D202" s="227" t="s">
        <v>139</v>
      </c>
      <c r="E202" s="228" t="s">
        <v>314</v>
      </c>
      <c r="F202" s="229" t="s">
        <v>315</v>
      </c>
      <c r="G202" s="230" t="s">
        <v>256</v>
      </c>
      <c r="H202" s="231">
        <v>1.5</v>
      </c>
      <c r="I202" s="232"/>
      <c r="J202" s="233">
        <f>ROUND(I202*H202,2)</f>
        <v>0</v>
      </c>
      <c r="K202" s="229" t="s">
        <v>222</v>
      </c>
      <c r="L202" s="45"/>
      <c r="M202" s="234" t="s">
        <v>1</v>
      </c>
      <c r="N202" s="235" t="s">
        <v>44</v>
      </c>
      <c r="O202" s="92"/>
      <c r="P202" s="236">
        <f>O202*H202</f>
        <v>0</v>
      </c>
      <c r="Q202" s="236">
        <v>0</v>
      </c>
      <c r="R202" s="236">
        <f>Q202*H202</f>
        <v>0</v>
      </c>
      <c r="S202" s="236">
        <v>0</v>
      </c>
      <c r="T202" s="237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8" t="s">
        <v>155</v>
      </c>
      <c r="AT202" s="238" t="s">
        <v>139</v>
      </c>
      <c r="AU202" s="238" t="s">
        <v>89</v>
      </c>
      <c r="AY202" s="18" t="s">
        <v>136</v>
      </c>
      <c r="BE202" s="239">
        <f>IF(N202="základní",J202,0)</f>
        <v>0</v>
      </c>
      <c r="BF202" s="239">
        <f>IF(N202="snížená",J202,0)</f>
        <v>0</v>
      </c>
      <c r="BG202" s="239">
        <f>IF(N202="zákl. přenesená",J202,0)</f>
        <v>0</v>
      </c>
      <c r="BH202" s="239">
        <f>IF(N202="sníž. přenesená",J202,0)</f>
        <v>0</v>
      </c>
      <c r="BI202" s="239">
        <f>IF(N202="nulová",J202,0)</f>
        <v>0</v>
      </c>
      <c r="BJ202" s="18" t="s">
        <v>87</v>
      </c>
      <c r="BK202" s="239">
        <f>ROUND(I202*H202,2)</f>
        <v>0</v>
      </c>
      <c r="BL202" s="18" t="s">
        <v>155</v>
      </c>
      <c r="BM202" s="238" t="s">
        <v>316</v>
      </c>
    </row>
    <row r="203" s="2" customFormat="1">
      <c r="A203" s="39"/>
      <c r="B203" s="40"/>
      <c r="C203" s="41"/>
      <c r="D203" s="242" t="s">
        <v>224</v>
      </c>
      <c r="E203" s="41"/>
      <c r="F203" s="265" t="s">
        <v>225</v>
      </c>
      <c r="G203" s="41"/>
      <c r="H203" s="41"/>
      <c r="I203" s="266"/>
      <c r="J203" s="41"/>
      <c r="K203" s="41"/>
      <c r="L203" s="45"/>
      <c r="M203" s="267"/>
      <c r="N203" s="268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224</v>
      </c>
      <c r="AU203" s="18" t="s">
        <v>89</v>
      </c>
    </row>
    <row r="204" s="14" customFormat="1">
      <c r="A204" s="14"/>
      <c r="B204" s="251"/>
      <c r="C204" s="252"/>
      <c r="D204" s="242" t="s">
        <v>145</v>
      </c>
      <c r="E204" s="253" t="s">
        <v>1</v>
      </c>
      <c r="F204" s="254" t="s">
        <v>317</v>
      </c>
      <c r="G204" s="252"/>
      <c r="H204" s="255">
        <v>1.5</v>
      </c>
      <c r="I204" s="256"/>
      <c r="J204" s="252"/>
      <c r="K204" s="252"/>
      <c r="L204" s="257"/>
      <c r="M204" s="258"/>
      <c r="N204" s="259"/>
      <c r="O204" s="259"/>
      <c r="P204" s="259"/>
      <c r="Q204" s="259"/>
      <c r="R204" s="259"/>
      <c r="S204" s="259"/>
      <c r="T204" s="26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1" t="s">
        <v>145</v>
      </c>
      <c r="AU204" s="261" t="s">
        <v>89</v>
      </c>
      <c r="AV204" s="14" t="s">
        <v>89</v>
      </c>
      <c r="AW204" s="14" t="s">
        <v>35</v>
      </c>
      <c r="AX204" s="14" t="s">
        <v>87</v>
      </c>
      <c r="AY204" s="261" t="s">
        <v>136</v>
      </c>
    </row>
    <row r="205" s="2" customFormat="1" ht="21.75" customHeight="1">
      <c r="A205" s="39"/>
      <c r="B205" s="40"/>
      <c r="C205" s="227" t="s">
        <v>318</v>
      </c>
      <c r="D205" s="227" t="s">
        <v>139</v>
      </c>
      <c r="E205" s="228" t="s">
        <v>319</v>
      </c>
      <c r="F205" s="229" t="s">
        <v>320</v>
      </c>
      <c r="G205" s="230" t="s">
        <v>221</v>
      </c>
      <c r="H205" s="231">
        <v>7.2000000000000002</v>
      </c>
      <c r="I205" s="232"/>
      <c r="J205" s="233">
        <f>ROUND(I205*H205,2)</f>
        <v>0</v>
      </c>
      <c r="K205" s="229" t="s">
        <v>222</v>
      </c>
      <c r="L205" s="45"/>
      <c r="M205" s="234" t="s">
        <v>1</v>
      </c>
      <c r="N205" s="235" t="s">
        <v>44</v>
      </c>
      <c r="O205" s="92"/>
      <c r="P205" s="236">
        <f>O205*H205</f>
        <v>0</v>
      </c>
      <c r="Q205" s="236">
        <v>0.00084000000000000003</v>
      </c>
      <c r="R205" s="236">
        <f>Q205*H205</f>
        <v>0.0060480000000000004</v>
      </c>
      <c r="S205" s="236">
        <v>0</v>
      </c>
      <c r="T205" s="237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8" t="s">
        <v>155</v>
      </c>
      <c r="AT205" s="238" t="s">
        <v>139</v>
      </c>
      <c r="AU205" s="238" t="s">
        <v>89</v>
      </c>
      <c r="AY205" s="18" t="s">
        <v>136</v>
      </c>
      <c r="BE205" s="239">
        <f>IF(N205="základní",J205,0)</f>
        <v>0</v>
      </c>
      <c r="BF205" s="239">
        <f>IF(N205="snížená",J205,0)</f>
        <v>0</v>
      </c>
      <c r="BG205" s="239">
        <f>IF(N205="zákl. přenesená",J205,0)</f>
        <v>0</v>
      </c>
      <c r="BH205" s="239">
        <f>IF(N205="sníž. přenesená",J205,0)</f>
        <v>0</v>
      </c>
      <c r="BI205" s="239">
        <f>IF(N205="nulová",J205,0)</f>
        <v>0</v>
      </c>
      <c r="BJ205" s="18" t="s">
        <v>87</v>
      </c>
      <c r="BK205" s="239">
        <f>ROUND(I205*H205,2)</f>
        <v>0</v>
      </c>
      <c r="BL205" s="18" t="s">
        <v>155</v>
      </c>
      <c r="BM205" s="238" t="s">
        <v>321</v>
      </c>
    </row>
    <row r="206" s="2" customFormat="1">
      <c r="A206" s="39"/>
      <c r="B206" s="40"/>
      <c r="C206" s="41"/>
      <c r="D206" s="242" t="s">
        <v>224</v>
      </c>
      <c r="E206" s="41"/>
      <c r="F206" s="265" t="s">
        <v>225</v>
      </c>
      <c r="G206" s="41"/>
      <c r="H206" s="41"/>
      <c r="I206" s="266"/>
      <c r="J206" s="41"/>
      <c r="K206" s="41"/>
      <c r="L206" s="45"/>
      <c r="M206" s="267"/>
      <c r="N206" s="268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224</v>
      </c>
      <c r="AU206" s="18" t="s">
        <v>89</v>
      </c>
    </row>
    <row r="207" s="14" customFormat="1">
      <c r="A207" s="14"/>
      <c r="B207" s="251"/>
      <c r="C207" s="252"/>
      <c r="D207" s="242" t="s">
        <v>145</v>
      </c>
      <c r="E207" s="253" t="s">
        <v>1</v>
      </c>
      <c r="F207" s="254" t="s">
        <v>322</v>
      </c>
      <c r="G207" s="252"/>
      <c r="H207" s="255">
        <v>7.2000000000000002</v>
      </c>
      <c r="I207" s="256"/>
      <c r="J207" s="252"/>
      <c r="K207" s="252"/>
      <c r="L207" s="257"/>
      <c r="M207" s="258"/>
      <c r="N207" s="259"/>
      <c r="O207" s="259"/>
      <c r="P207" s="259"/>
      <c r="Q207" s="259"/>
      <c r="R207" s="259"/>
      <c r="S207" s="259"/>
      <c r="T207" s="260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1" t="s">
        <v>145</v>
      </c>
      <c r="AU207" s="261" t="s">
        <v>89</v>
      </c>
      <c r="AV207" s="14" t="s">
        <v>89</v>
      </c>
      <c r="AW207" s="14" t="s">
        <v>35</v>
      </c>
      <c r="AX207" s="14" t="s">
        <v>87</v>
      </c>
      <c r="AY207" s="261" t="s">
        <v>136</v>
      </c>
    </row>
    <row r="208" s="2" customFormat="1" ht="24.15" customHeight="1">
      <c r="A208" s="39"/>
      <c r="B208" s="40"/>
      <c r="C208" s="227" t="s">
        <v>7</v>
      </c>
      <c r="D208" s="227" t="s">
        <v>139</v>
      </c>
      <c r="E208" s="228" t="s">
        <v>323</v>
      </c>
      <c r="F208" s="229" t="s">
        <v>324</v>
      </c>
      <c r="G208" s="230" t="s">
        <v>221</v>
      </c>
      <c r="H208" s="231">
        <v>7.2000000000000002</v>
      </c>
      <c r="I208" s="232"/>
      <c r="J208" s="233">
        <f>ROUND(I208*H208,2)</f>
        <v>0</v>
      </c>
      <c r="K208" s="229" t="s">
        <v>222</v>
      </c>
      <c r="L208" s="45"/>
      <c r="M208" s="234" t="s">
        <v>1</v>
      </c>
      <c r="N208" s="235" t="s">
        <v>44</v>
      </c>
      <c r="O208" s="92"/>
      <c r="P208" s="236">
        <f>O208*H208</f>
        <v>0</v>
      </c>
      <c r="Q208" s="236">
        <v>0</v>
      </c>
      <c r="R208" s="236">
        <f>Q208*H208</f>
        <v>0</v>
      </c>
      <c r="S208" s="236">
        <v>0</v>
      </c>
      <c r="T208" s="237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8" t="s">
        <v>155</v>
      </c>
      <c r="AT208" s="238" t="s">
        <v>139</v>
      </c>
      <c r="AU208" s="238" t="s">
        <v>89</v>
      </c>
      <c r="AY208" s="18" t="s">
        <v>136</v>
      </c>
      <c r="BE208" s="239">
        <f>IF(N208="základní",J208,0)</f>
        <v>0</v>
      </c>
      <c r="BF208" s="239">
        <f>IF(N208="snížená",J208,0)</f>
        <v>0</v>
      </c>
      <c r="BG208" s="239">
        <f>IF(N208="zákl. přenesená",J208,0)</f>
        <v>0</v>
      </c>
      <c r="BH208" s="239">
        <f>IF(N208="sníž. přenesená",J208,0)</f>
        <v>0</v>
      </c>
      <c r="BI208" s="239">
        <f>IF(N208="nulová",J208,0)</f>
        <v>0</v>
      </c>
      <c r="BJ208" s="18" t="s">
        <v>87</v>
      </c>
      <c r="BK208" s="239">
        <f>ROUND(I208*H208,2)</f>
        <v>0</v>
      </c>
      <c r="BL208" s="18" t="s">
        <v>155</v>
      </c>
      <c r="BM208" s="238" t="s">
        <v>325</v>
      </c>
    </row>
    <row r="209" s="2" customFormat="1">
      <c r="A209" s="39"/>
      <c r="B209" s="40"/>
      <c r="C209" s="41"/>
      <c r="D209" s="242" t="s">
        <v>224</v>
      </c>
      <c r="E209" s="41"/>
      <c r="F209" s="265" t="s">
        <v>225</v>
      </c>
      <c r="G209" s="41"/>
      <c r="H209" s="41"/>
      <c r="I209" s="266"/>
      <c r="J209" s="41"/>
      <c r="K209" s="41"/>
      <c r="L209" s="45"/>
      <c r="M209" s="267"/>
      <c r="N209" s="268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224</v>
      </c>
      <c r="AU209" s="18" t="s">
        <v>89</v>
      </c>
    </row>
    <row r="210" s="2" customFormat="1" ht="37.8" customHeight="1">
      <c r="A210" s="39"/>
      <c r="B210" s="40"/>
      <c r="C210" s="227" t="s">
        <v>326</v>
      </c>
      <c r="D210" s="227" t="s">
        <v>139</v>
      </c>
      <c r="E210" s="228" t="s">
        <v>327</v>
      </c>
      <c r="F210" s="229" t="s">
        <v>328</v>
      </c>
      <c r="G210" s="230" t="s">
        <v>256</v>
      </c>
      <c r="H210" s="231">
        <v>123.3</v>
      </c>
      <c r="I210" s="232"/>
      <c r="J210" s="233">
        <f>ROUND(I210*H210,2)</f>
        <v>0</v>
      </c>
      <c r="K210" s="229" t="s">
        <v>222</v>
      </c>
      <c r="L210" s="45"/>
      <c r="M210" s="234" t="s">
        <v>1</v>
      </c>
      <c r="N210" s="235" t="s">
        <v>44</v>
      </c>
      <c r="O210" s="92"/>
      <c r="P210" s="236">
        <f>O210*H210</f>
        <v>0</v>
      </c>
      <c r="Q210" s="236">
        <v>0</v>
      </c>
      <c r="R210" s="236">
        <f>Q210*H210</f>
        <v>0</v>
      </c>
      <c r="S210" s="236">
        <v>0</v>
      </c>
      <c r="T210" s="237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8" t="s">
        <v>155</v>
      </c>
      <c r="AT210" s="238" t="s">
        <v>139</v>
      </c>
      <c r="AU210" s="238" t="s">
        <v>89</v>
      </c>
      <c r="AY210" s="18" t="s">
        <v>136</v>
      </c>
      <c r="BE210" s="239">
        <f>IF(N210="základní",J210,0)</f>
        <v>0</v>
      </c>
      <c r="BF210" s="239">
        <f>IF(N210="snížená",J210,0)</f>
        <v>0</v>
      </c>
      <c r="BG210" s="239">
        <f>IF(N210="zákl. přenesená",J210,0)</f>
        <v>0</v>
      </c>
      <c r="BH210" s="239">
        <f>IF(N210="sníž. přenesená",J210,0)</f>
        <v>0</v>
      </c>
      <c r="BI210" s="239">
        <f>IF(N210="nulová",J210,0)</f>
        <v>0</v>
      </c>
      <c r="BJ210" s="18" t="s">
        <v>87</v>
      </c>
      <c r="BK210" s="239">
        <f>ROUND(I210*H210,2)</f>
        <v>0</v>
      </c>
      <c r="BL210" s="18" t="s">
        <v>155</v>
      </c>
      <c r="BM210" s="238" t="s">
        <v>329</v>
      </c>
    </row>
    <row r="211" s="14" customFormat="1">
      <c r="A211" s="14"/>
      <c r="B211" s="251"/>
      <c r="C211" s="252"/>
      <c r="D211" s="242" t="s">
        <v>145</v>
      </c>
      <c r="E211" s="253" t="s">
        <v>1</v>
      </c>
      <c r="F211" s="254" t="s">
        <v>330</v>
      </c>
      <c r="G211" s="252"/>
      <c r="H211" s="255">
        <v>123.3</v>
      </c>
      <c r="I211" s="256"/>
      <c r="J211" s="252"/>
      <c r="K211" s="252"/>
      <c r="L211" s="257"/>
      <c r="M211" s="258"/>
      <c r="N211" s="259"/>
      <c r="O211" s="259"/>
      <c r="P211" s="259"/>
      <c r="Q211" s="259"/>
      <c r="R211" s="259"/>
      <c r="S211" s="259"/>
      <c r="T211" s="26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1" t="s">
        <v>145</v>
      </c>
      <c r="AU211" s="261" t="s">
        <v>89</v>
      </c>
      <c r="AV211" s="14" t="s">
        <v>89</v>
      </c>
      <c r="AW211" s="14" t="s">
        <v>35</v>
      </c>
      <c r="AX211" s="14" t="s">
        <v>87</v>
      </c>
      <c r="AY211" s="261" t="s">
        <v>136</v>
      </c>
    </row>
    <row r="212" s="2" customFormat="1" ht="37.8" customHeight="1">
      <c r="A212" s="39"/>
      <c r="B212" s="40"/>
      <c r="C212" s="227" t="s">
        <v>331</v>
      </c>
      <c r="D212" s="227" t="s">
        <v>139</v>
      </c>
      <c r="E212" s="228" t="s">
        <v>332</v>
      </c>
      <c r="F212" s="229" t="s">
        <v>333</v>
      </c>
      <c r="G212" s="230" t="s">
        <v>256</v>
      </c>
      <c r="H212" s="231">
        <v>152.29499999999999</v>
      </c>
      <c r="I212" s="232"/>
      <c r="J212" s="233">
        <f>ROUND(I212*H212,2)</f>
        <v>0</v>
      </c>
      <c r="K212" s="229" t="s">
        <v>222</v>
      </c>
      <c r="L212" s="45"/>
      <c r="M212" s="234" t="s">
        <v>1</v>
      </c>
      <c r="N212" s="235" t="s">
        <v>44</v>
      </c>
      <c r="O212" s="92"/>
      <c r="P212" s="236">
        <f>O212*H212</f>
        <v>0</v>
      </c>
      <c r="Q212" s="236">
        <v>0</v>
      </c>
      <c r="R212" s="236">
        <f>Q212*H212</f>
        <v>0</v>
      </c>
      <c r="S212" s="236">
        <v>0</v>
      </c>
      <c r="T212" s="237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8" t="s">
        <v>155</v>
      </c>
      <c r="AT212" s="238" t="s">
        <v>139</v>
      </c>
      <c r="AU212" s="238" t="s">
        <v>89</v>
      </c>
      <c r="AY212" s="18" t="s">
        <v>136</v>
      </c>
      <c r="BE212" s="239">
        <f>IF(N212="základní",J212,0)</f>
        <v>0</v>
      </c>
      <c r="BF212" s="239">
        <f>IF(N212="snížená",J212,0)</f>
        <v>0</v>
      </c>
      <c r="BG212" s="239">
        <f>IF(N212="zákl. přenesená",J212,0)</f>
        <v>0</v>
      </c>
      <c r="BH212" s="239">
        <f>IF(N212="sníž. přenesená",J212,0)</f>
        <v>0</v>
      </c>
      <c r="BI212" s="239">
        <f>IF(N212="nulová",J212,0)</f>
        <v>0</v>
      </c>
      <c r="BJ212" s="18" t="s">
        <v>87</v>
      </c>
      <c r="BK212" s="239">
        <f>ROUND(I212*H212,2)</f>
        <v>0</v>
      </c>
      <c r="BL212" s="18" t="s">
        <v>155</v>
      </c>
      <c r="BM212" s="238" t="s">
        <v>334</v>
      </c>
    </row>
    <row r="213" s="14" customFormat="1">
      <c r="A213" s="14"/>
      <c r="B213" s="251"/>
      <c r="C213" s="252"/>
      <c r="D213" s="242" t="s">
        <v>145</v>
      </c>
      <c r="E213" s="253" t="s">
        <v>1</v>
      </c>
      <c r="F213" s="254" t="s">
        <v>335</v>
      </c>
      <c r="G213" s="252"/>
      <c r="H213" s="255">
        <v>67.75</v>
      </c>
      <c r="I213" s="256"/>
      <c r="J213" s="252"/>
      <c r="K213" s="252"/>
      <c r="L213" s="257"/>
      <c r="M213" s="258"/>
      <c r="N213" s="259"/>
      <c r="O213" s="259"/>
      <c r="P213" s="259"/>
      <c r="Q213" s="259"/>
      <c r="R213" s="259"/>
      <c r="S213" s="259"/>
      <c r="T213" s="260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1" t="s">
        <v>145</v>
      </c>
      <c r="AU213" s="261" t="s">
        <v>89</v>
      </c>
      <c r="AV213" s="14" t="s">
        <v>89</v>
      </c>
      <c r="AW213" s="14" t="s">
        <v>35</v>
      </c>
      <c r="AX213" s="14" t="s">
        <v>79</v>
      </c>
      <c r="AY213" s="261" t="s">
        <v>136</v>
      </c>
    </row>
    <row r="214" s="14" customFormat="1">
      <c r="A214" s="14"/>
      <c r="B214" s="251"/>
      <c r="C214" s="252"/>
      <c r="D214" s="242" t="s">
        <v>145</v>
      </c>
      <c r="E214" s="253" t="s">
        <v>1</v>
      </c>
      <c r="F214" s="254" t="s">
        <v>336</v>
      </c>
      <c r="G214" s="252"/>
      <c r="H214" s="255">
        <v>119.125</v>
      </c>
      <c r="I214" s="256"/>
      <c r="J214" s="252"/>
      <c r="K214" s="252"/>
      <c r="L214" s="257"/>
      <c r="M214" s="258"/>
      <c r="N214" s="259"/>
      <c r="O214" s="259"/>
      <c r="P214" s="259"/>
      <c r="Q214" s="259"/>
      <c r="R214" s="259"/>
      <c r="S214" s="259"/>
      <c r="T214" s="26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1" t="s">
        <v>145</v>
      </c>
      <c r="AU214" s="261" t="s">
        <v>89</v>
      </c>
      <c r="AV214" s="14" t="s">
        <v>89</v>
      </c>
      <c r="AW214" s="14" t="s">
        <v>35</v>
      </c>
      <c r="AX214" s="14" t="s">
        <v>79</v>
      </c>
      <c r="AY214" s="261" t="s">
        <v>136</v>
      </c>
    </row>
    <row r="215" s="14" customFormat="1">
      <c r="A215" s="14"/>
      <c r="B215" s="251"/>
      <c r="C215" s="252"/>
      <c r="D215" s="242" t="s">
        <v>145</v>
      </c>
      <c r="E215" s="253" t="s">
        <v>1</v>
      </c>
      <c r="F215" s="254" t="s">
        <v>337</v>
      </c>
      <c r="G215" s="252"/>
      <c r="H215" s="255">
        <v>1.5</v>
      </c>
      <c r="I215" s="256"/>
      <c r="J215" s="252"/>
      <c r="K215" s="252"/>
      <c r="L215" s="257"/>
      <c r="M215" s="258"/>
      <c r="N215" s="259"/>
      <c r="O215" s="259"/>
      <c r="P215" s="259"/>
      <c r="Q215" s="259"/>
      <c r="R215" s="259"/>
      <c r="S215" s="259"/>
      <c r="T215" s="26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1" t="s">
        <v>145</v>
      </c>
      <c r="AU215" s="261" t="s">
        <v>89</v>
      </c>
      <c r="AV215" s="14" t="s">
        <v>89</v>
      </c>
      <c r="AW215" s="14" t="s">
        <v>35</v>
      </c>
      <c r="AX215" s="14" t="s">
        <v>79</v>
      </c>
      <c r="AY215" s="261" t="s">
        <v>136</v>
      </c>
    </row>
    <row r="216" s="14" customFormat="1">
      <c r="A216" s="14"/>
      <c r="B216" s="251"/>
      <c r="C216" s="252"/>
      <c r="D216" s="242" t="s">
        <v>145</v>
      </c>
      <c r="E216" s="253" t="s">
        <v>1</v>
      </c>
      <c r="F216" s="254" t="s">
        <v>338</v>
      </c>
      <c r="G216" s="252"/>
      <c r="H216" s="255">
        <v>-36.079999999999998</v>
      </c>
      <c r="I216" s="256"/>
      <c r="J216" s="252"/>
      <c r="K216" s="252"/>
      <c r="L216" s="257"/>
      <c r="M216" s="258"/>
      <c r="N216" s="259"/>
      <c r="O216" s="259"/>
      <c r="P216" s="259"/>
      <c r="Q216" s="259"/>
      <c r="R216" s="259"/>
      <c r="S216" s="259"/>
      <c r="T216" s="26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1" t="s">
        <v>145</v>
      </c>
      <c r="AU216" s="261" t="s">
        <v>89</v>
      </c>
      <c r="AV216" s="14" t="s">
        <v>89</v>
      </c>
      <c r="AW216" s="14" t="s">
        <v>35</v>
      </c>
      <c r="AX216" s="14" t="s">
        <v>79</v>
      </c>
      <c r="AY216" s="261" t="s">
        <v>136</v>
      </c>
    </row>
    <row r="217" s="15" customFormat="1">
      <c r="A217" s="15"/>
      <c r="B217" s="269"/>
      <c r="C217" s="270"/>
      <c r="D217" s="242" t="s">
        <v>145</v>
      </c>
      <c r="E217" s="271" t="s">
        <v>1</v>
      </c>
      <c r="F217" s="272" t="s">
        <v>244</v>
      </c>
      <c r="G217" s="270"/>
      <c r="H217" s="273">
        <v>152.29499999999999</v>
      </c>
      <c r="I217" s="274"/>
      <c r="J217" s="270"/>
      <c r="K217" s="270"/>
      <c r="L217" s="275"/>
      <c r="M217" s="276"/>
      <c r="N217" s="277"/>
      <c r="O217" s="277"/>
      <c r="P217" s="277"/>
      <c r="Q217" s="277"/>
      <c r="R217" s="277"/>
      <c r="S217" s="277"/>
      <c r="T217" s="278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79" t="s">
        <v>145</v>
      </c>
      <c r="AU217" s="279" t="s">
        <v>89</v>
      </c>
      <c r="AV217" s="15" t="s">
        <v>155</v>
      </c>
      <c r="AW217" s="15" t="s">
        <v>35</v>
      </c>
      <c r="AX217" s="15" t="s">
        <v>87</v>
      </c>
      <c r="AY217" s="279" t="s">
        <v>136</v>
      </c>
    </row>
    <row r="218" s="2" customFormat="1" ht="37.8" customHeight="1">
      <c r="A218" s="39"/>
      <c r="B218" s="40"/>
      <c r="C218" s="227" t="s">
        <v>339</v>
      </c>
      <c r="D218" s="227" t="s">
        <v>139</v>
      </c>
      <c r="E218" s="228" t="s">
        <v>340</v>
      </c>
      <c r="F218" s="229" t="s">
        <v>341</v>
      </c>
      <c r="G218" s="230" t="s">
        <v>256</v>
      </c>
      <c r="H218" s="231">
        <v>761.47500000000002</v>
      </c>
      <c r="I218" s="232"/>
      <c r="J218" s="233">
        <f>ROUND(I218*H218,2)</f>
        <v>0</v>
      </c>
      <c r="K218" s="229" t="s">
        <v>222</v>
      </c>
      <c r="L218" s="45"/>
      <c r="M218" s="234" t="s">
        <v>1</v>
      </c>
      <c r="N218" s="235" t="s">
        <v>44</v>
      </c>
      <c r="O218" s="92"/>
      <c r="P218" s="236">
        <f>O218*H218</f>
        <v>0</v>
      </c>
      <c r="Q218" s="236">
        <v>0</v>
      </c>
      <c r="R218" s="236">
        <f>Q218*H218</f>
        <v>0</v>
      </c>
      <c r="S218" s="236">
        <v>0</v>
      </c>
      <c r="T218" s="237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8" t="s">
        <v>155</v>
      </c>
      <c r="AT218" s="238" t="s">
        <v>139</v>
      </c>
      <c r="AU218" s="238" t="s">
        <v>89</v>
      </c>
      <c r="AY218" s="18" t="s">
        <v>136</v>
      </c>
      <c r="BE218" s="239">
        <f>IF(N218="základní",J218,0)</f>
        <v>0</v>
      </c>
      <c r="BF218" s="239">
        <f>IF(N218="snížená",J218,0)</f>
        <v>0</v>
      </c>
      <c r="BG218" s="239">
        <f>IF(N218="zákl. přenesená",J218,0)</f>
        <v>0</v>
      </c>
      <c r="BH218" s="239">
        <f>IF(N218="sníž. přenesená",J218,0)</f>
        <v>0</v>
      </c>
      <c r="BI218" s="239">
        <f>IF(N218="nulová",J218,0)</f>
        <v>0</v>
      </c>
      <c r="BJ218" s="18" t="s">
        <v>87</v>
      </c>
      <c r="BK218" s="239">
        <f>ROUND(I218*H218,2)</f>
        <v>0</v>
      </c>
      <c r="BL218" s="18" t="s">
        <v>155</v>
      </c>
      <c r="BM218" s="238" t="s">
        <v>342</v>
      </c>
    </row>
    <row r="219" s="14" customFormat="1">
      <c r="A219" s="14"/>
      <c r="B219" s="251"/>
      <c r="C219" s="252"/>
      <c r="D219" s="242" t="s">
        <v>145</v>
      </c>
      <c r="E219" s="253" t="s">
        <v>1</v>
      </c>
      <c r="F219" s="254" t="s">
        <v>343</v>
      </c>
      <c r="G219" s="252"/>
      <c r="H219" s="255">
        <v>761.47500000000002</v>
      </c>
      <c r="I219" s="256"/>
      <c r="J219" s="252"/>
      <c r="K219" s="252"/>
      <c r="L219" s="257"/>
      <c r="M219" s="258"/>
      <c r="N219" s="259"/>
      <c r="O219" s="259"/>
      <c r="P219" s="259"/>
      <c r="Q219" s="259"/>
      <c r="R219" s="259"/>
      <c r="S219" s="259"/>
      <c r="T219" s="26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1" t="s">
        <v>145</v>
      </c>
      <c r="AU219" s="261" t="s">
        <v>89</v>
      </c>
      <c r="AV219" s="14" t="s">
        <v>89</v>
      </c>
      <c r="AW219" s="14" t="s">
        <v>35</v>
      </c>
      <c r="AX219" s="14" t="s">
        <v>87</v>
      </c>
      <c r="AY219" s="261" t="s">
        <v>136</v>
      </c>
    </row>
    <row r="220" s="2" customFormat="1" ht="24.15" customHeight="1">
      <c r="A220" s="39"/>
      <c r="B220" s="40"/>
      <c r="C220" s="227" t="s">
        <v>344</v>
      </c>
      <c r="D220" s="227" t="s">
        <v>139</v>
      </c>
      <c r="E220" s="228" t="s">
        <v>345</v>
      </c>
      <c r="F220" s="229" t="s">
        <v>346</v>
      </c>
      <c r="G220" s="230" t="s">
        <v>256</v>
      </c>
      <c r="H220" s="231">
        <v>39</v>
      </c>
      <c r="I220" s="232"/>
      <c r="J220" s="233">
        <f>ROUND(I220*H220,2)</f>
        <v>0</v>
      </c>
      <c r="K220" s="229" t="s">
        <v>222</v>
      </c>
      <c r="L220" s="45"/>
      <c r="M220" s="234" t="s">
        <v>1</v>
      </c>
      <c r="N220" s="235" t="s">
        <v>44</v>
      </c>
      <c r="O220" s="92"/>
      <c r="P220" s="236">
        <f>O220*H220</f>
        <v>0</v>
      </c>
      <c r="Q220" s="236">
        <v>0</v>
      </c>
      <c r="R220" s="236">
        <f>Q220*H220</f>
        <v>0</v>
      </c>
      <c r="S220" s="236">
        <v>0</v>
      </c>
      <c r="T220" s="237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8" t="s">
        <v>155</v>
      </c>
      <c r="AT220" s="238" t="s">
        <v>139</v>
      </c>
      <c r="AU220" s="238" t="s">
        <v>89</v>
      </c>
      <c r="AY220" s="18" t="s">
        <v>136</v>
      </c>
      <c r="BE220" s="239">
        <f>IF(N220="základní",J220,0)</f>
        <v>0</v>
      </c>
      <c r="BF220" s="239">
        <f>IF(N220="snížená",J220,0)</f>
        <v>0</v>
      </c>
      <c r="BG220" s="239">
        <f>IF(N220="zákl. přenesená",J220,0)</f>
        <v>0</v>
      </c>
      <c r="BH220" s="239">
        <f>IF(N220="sníž. přenesená",J220,0)</f>
        <v>0</v>
      </c>
      <c r="BI220" s="239">
        <f>IF(N220="nulová",J220,0)</f>
        <v>0</v>
      </c>
      <c r="BJ220" s="18" t="s">
        <v>87</v>
      </c>
      <c r="BK220" s="239">
        <f>ROUND(I220*H220,2)</f>
        <v>0</v>
      </c>
      <c r="BL220" s="18" t="s">
        <v>155</v>
      </c>
      <c r="BM220" s="238" t="s">
        <v>347</v>
      </c>
    </row>
    <row r="221" s="13" customFormat="1">
      <c r="A221" s="13"/>
      <c r="B221" s="240"/>
      <c r="C221" s="241"/>
      <c r="D221" s="242" t="s">
        <v>145</v>
      </c>
      <c r="E221" s="243" t="s">
        <v>1</v>
      </c>
      <c r="F221" s="244" t="s">
        <v>348</v>
      </c>
      <c r="G221" s="241"/>
      <c r="H221" s="243" t="s">
        <v>1</v>
      </c>
      <c r="I221" s="245"/>
      <c r="J221" s="241"/>
      <c r="K221" s="241"/>
      <c r="L221" s="246"/>
      <c r="M221" s="247"/>
      <c r="N221" s="248"/>
      <c r="O221" s="248"/>
      <c r="P221" s="248"/>
      <c r="Q221" s="248"/>
      <c r="R221" s="248"/>
      <c r="S221" s="248"/>
      <c r="T221" s="249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0" t="s">
        <v>145</v>
      </c>
      <c r="AU221" s="250" t="s">
        <v>89</v>
      </c>
      <c r="AV221" s="13" t="s">
        <v>87</v>
      </c>
      <c r="AW221" s="13" t="s">
        <v>35</v>
      </c>
      <c r="AX221" s="13" t="s">
        <v>79</v>
      </c>
      <c r="AY221" s="250" t="s">
        <v>136</v>
      </c>
    </row>
    <row r="222" s="14" customFormat="1">
      <c r="A222" s="14"/>
      <c r="B222" s="251"/>
      <c r="C222" s="252"/>
      <c r="D222" s="242" t="s">
        <v>145</v>
      </c>
      <c r="E222" s="253" t="s">
        <v>1</v>
      </c>
      <c r="F222" s="254" t="s">
        <v>349</v>
      </c>
      <c r="G222" s="252"/>
      <c r="H222" s="255">
        <v>39</v>
      </c>
      <c r="I222" s="256"/>
      <c r="J222" s="252"/>
      <c r="K222" s="252"/>
      <c r="L222" s="257"/>
      <c r="M222" s="258"/>
      <c r="N222" s="259"/>
      <c r="O222" s="259"/>
      <c r="P222" s="259"/>
      <c r="Q222" s="259"/>
      <c r="R222" s="259"/>
      <c r="S222" s="259"/>
      <c r="T222" s="26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1" t="s">
        <v>145</v>
      </c>
      <c r="AU222" s="261" t="s">
        <v>89</v>
      </c>
      <c r="AV222" s="14" t="s">
        <v>89</v>
      </c>
      <c r="AW222" s="14" t="s">
        <v>35</v>
      </c>
      <c r="AX222" s="14" t="s">
        <v>87</v>
      </c>
      <c r="AY222" s="261" t="s">
        <v>136</v>
      </c>
    </row>
    <row r="223" s="2" customFormat="1" ht="16.5" customHeight="1">
      <c r="A223" s="39"/>
      <c r="B223" s="40"/>
      <c r="C223" s="280" t="s">
        <v>350</v>
      </c>
      <c r="D223" s="280" t="s">
        <v>351</v>
      </c>
      <c r="E223" s="281" t="s">
        <v>352</v>
      </c>
      <c r="F223" s="282" t="s">
        <v>353</v>
      </c>
      <c r="G223" s="283" t="s">
        <v>354</v>
      </c>
      <c r="H223" s="284">
        <v>78</v>
      </c>
      <c r="I223" s="285"/>
      <c r="J223" s="286">
        <f>ROUND(I223*H223,2)</f>
        <v>0</v>
      </c>
      <c r="K223" s="282" t="s">
        <v>1</v>
      </c>
      <c r="L223" s="287"/>
      <c r="M223" s="288" t="s">
        <v>1</v>
      </c>
      <c r="N223" s="289" t="s">
        <v>44</v>
      </c>
      <c r="O223" s="92"/>
      <c r="P223" s="236">
        <f>O223*H223</f>
        <v>0</v>
      </c>
      <c r="Q223" s="236">
        <v>1</v>
      </c>
      <c r="R223" s="236">
        <f>Q223*H223</f>
        <v>78</v>
      </c>
      <c r="S223" s="236">
        <v>0</v>
      </c>
      <c r="T223" s="237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8" t="s">
        <v>171</v>
      </c>
      <c r="AT223" s="238" t="s">
        <v>351</v>
      </c>
      <c r="AU223" s="238" t="s">
        <v>89</v>
      </c>
      <c r="AY223" s="18" t="s">
        <v>136</v>
      </c>
      <c r="BE223" s="239">
        <f>IF(N223="základní",J223,0)</f>
        <v>0</v>
      </c>
      <c r="BF223" s="239">
        <f>IF(N223="snížená",J223,0)</f>
        <v>0</v>
      </c>
      <c r="BG223" s="239">
        <f>IF(N223="zákl. přenesená",J223,0)</f>
        <v>0</v>
      </c>
      <c r="BH223" s="239">
        <f>IF(N223="sníž. přenesená",J223,0)</f>
        <v>0</v>
      </c>
      <c r="BI223" s="239">
        <f>IF(N223="nulová",J223,0)</f>
        <v>0</v>
      </c>
      <c r="BJ223" s="18" t="s">
        <v>87</v>
      </c>
      <c r="BK223" s="239">
        <f>ROUND(I223*H223,2)</f>
        <v>0</v>
      </c>
      <c r="BL223" s="18" t="s">
        <v>155</v>
      </c>
      <c r="BM223" s="238" t="s">
        <v>355</v>
      </c>
    </row>
    <row r="224" s="14" customFormat="1">
      <c r="A224" s="14"/>
      <c r="B224" s="251"/>
      <c r="C224" s="252"/>
      <c r="D224" s="242" t="s">
        <v>145</v>
      </c>
      <c r="E224" s="252"/>
      <c r="F224" s="254" t="s">
        <v>356</v>
      </c>
      <c r="G224" s="252"/>
      <c r="H224" s="255">
        <v>78</v>
      </c>
      <c r="I224" s="256"/>
      <c r="J224" s="252"/>
      <c r="K224" s="252"/>
      <c r="L224" s="257"/>
      <c r="M224" s="258"/>
      <c r="N224" s="259"/>
      <c r="O224" s="259"/>
      <c r="P224" s="259"/>
      <c r="Q224" s="259"/>
      <c r="R224" s="259"/>
      <c r="S224" s="259"/>
      <c r="T224" s="26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1" t="s">
        <v>145</v>
      </c>
      <c r="AU224" s="261" t="s">
        <v>89</v>
      </c>
      <c r="AV224" s="14" t="s">
        <v>89</v>
      </c>
      <c r="AW224" s="14" t="s">
        <v>4</v>
      </c>
      <c r="AX224" s="14" t="s">
        <v>87</v>
      </c>
      <c r="AY224" s="261" t="s">
        <v>136</v>
      </c>
    </row>
    <row r="225" s="2" customFormat="1" ht="33" customHeight="1">
      <c r="A225" s="39"/>
      <c r="B225" s="40"/>
      <c r="C225" s="227" t="s">
        <v>357</v>
      </c>
      <c r="D225" s="227" t="s">
        <v>139</v>
      </c>
      <c r="E225" s="228" t="s">
        <v>358</v>
      </c>
      <c r="F225" s="229" t="s">
        <v>359</v>
      </c>
      <c r="G225" s="230" t="s">
        <v>354</v>
      </c>
      <c r="H225" s="231">
        <v>274.13099999999997</v>
      </c>
      <c r="I225" s="232"/>
      <c r="J225" s="233">
        <f>ROUND(I225*H225,2)</f>
        <v>0</v>
      </c>
      <c r="K225" s="229" t="s">
        <v>222</v>
      </c>
      <c r="L225" s="45"/>
      <c r="M225" s="234" t="s">
        <v>1</v>
      </c>
      <c r="N225" s="235" t="s">
        <v>44</v>
      </c>
      <c r="O225" s="92"/>
      <c r="P225" s="236">
        <f>O225*H225</f>
        <v>0</v>
      </c>
      <c r="Q225" s="236">
        <v>0</v>
      </c>
      <c r="R225" s="236">
        <f>Q225*H225</f>
        <v>0</v>
      </c>
      <c r="S225" s="236">
        <v>0</v>
      </c>
      <c r="T225" s="237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8" t="s">
        <v>155</v>
      </c>
      <c r="AT225" s="238" t="s">
        <v>139</v>
      </c>
      <c r="AU225" s="238" t="s">
        <v>89</v>
      </c>
      <c r="AY225" s="18" t="s">
        <v>136</v>
      </c>
      <c r="BE225" s="239">
        <f>IF(N225="základní",J225,0)</f>
        <v>0</v>
      </c>
      <c r="BF225" s="239">
        <f>IF(N225="snížená",J225,0)</f>
        <v>0</v>
      </c>
      <c r="BG225" s="239">
        <f>IF(N225="zákl. přenesená",J225,0)</f>
        <v>0</v>
      </c>
      <c r="BH225" s="239">
        <f>IF(N225="sníž. přenesená",J225,0)</f>
        <v>0</v>
      </c>
      <c r="BI225" s="239">
        <f>IF(N225="nulová",J225,0)</f>
        <v>0</v>
      </c>
      <c r="BJ225" s="18" t="s">
        <v>87</v>
      </c>
      <c r="BK225" s="239">
        <f>ROUND(I225*H225,2)</f>
        <v>0</v>
      </c>
      <c r="BL225" s="18" t="s">
        <v>155</v>
      </c>
      <c r="BM225" s="238" t="s">
        <v>360</v>
      </c>
    </row>
    <row r="226" s="14" customFormat="1">
      <c r="A226" s="14"/>
      <c r="B226" s="251"/>
      <c r="C226" s="252"/>
      <c r="D226" s="242" t="s">
        <v>145</v>
      </c>
      <c r="E226" s="253" t="s">
        <v>1</v>
      </c>
      <c r="F226" s="254" t="s">
        <v>361</v>
      </c>
      <c r="G226" s="252"/>
      <c r="H226" s="255">
        <v>274.13099999999997</v>
      </c>
      <c r="I226" s="256"/>
      <c r="J226" s="252"/>
      <c r="K226" s="252"/>
      <c r="L226" s="257"/>
      <c r="M226" s="258"/>
      <c r="N226" s="259"/>
      <c r="O226" s="259"/>
      <c r="P226" s="259"/>
      <c r="Q226" s="259"/>
      <c r="R226" s="259"/>
      <c r="S226" s="259"/>
      <c r="T226" s="260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1" t="s">
        <v>145</v>
      </c>
      <c r="AU226" s="261" t="s">
        <v>89</v>
      </c>
      <c r="AV226" s="14" t="s">
        <v>89</v>
      </c>
      <c r="AW226" s="14" t="s">
        <v>35</v>
      </c>
      <c r="AX226" s="14" t="s">
        <v>87</v>
      </c>
      <c r="AY226" s="261" t="s">
        <v>136</v>
      </c>
    </row>
    <row r="227" s="2" customFormat="1" ht="16.5" customHeight="1">
      <c r="A227" s="39"/>
      <c r="B227" s="40"/>
      <c r="C227" s="227" t="s">
        <v>362</v>
      </c>
      <c r="D227" s="227" t="s">
        <v>139</v>
      </c>
      <c r="E227" s="228" t="s">
        <v>363</v>
      </c>
      <c r="F227" s="229" t="s">
        <v>364</v>
      </c>
      <c r="G227" s="230" t="s">
        <v>256</v>
      </c>
      <c r="H227" s="231">
        <v>275.59500000000003</v>
      </c>
      <c r="I227" s="232"/>
      <c r="J227" s="233">
        <f>ROUND(I227*H227,2)</f>
        <v>0</v>
      </c>
      <c r="K227" s="229" t="s">
        <v>222</v>
      </c>
      <c r="L227" s="45"/>
      <c r="M227" s="234" t="s">
        <v>1</v>
      </c>
      <c r="N227" s="235" t="s">
        <v>44</v>
      </c>
      <c r="O227" s="92"/>
      <c r="P227" s="236">
        <f>O227*H227</f>
        <v>0</v>
      </c>
      <c r="Q227" s="236">
        <v>0</v>
      </c>
      <c r="R227" s="236">
        <f>Q227*H227</f>
        <v>0</v>
      </c>
      <c r="S227" s="236">
        <v>0</v>
      </c>
      <c r="T227" s="237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8" t="s">
        <v>155</v>
      </c>
      <c r="AT227" s="238" t="s">
        <v>139</v>
      </c>
      <c r="AU227" s="238" t="s">
        <v>89</v>
      </c>
      <c r="AY227" s="18" t="s">
        <v>136</v>
      </c>
      <c r="BE227" s="239">
        <f>IF(N227="základní",J227,0)</f>
        <v>0</v>
      </c>
      <c r="BF227" s="239">
        <f>IF(N227="snížená",J227,0)</f>
        <v>0</v>
      </c>
      <c r="BG227" s="239">
        <f>IF(N227="zákl. přenesená",J227,0)</f>
        <v>0</v>
      </c>
      <c r="BH227" s="239">
        <f>IF(N227="sníž. přenesená",J227,0)</f>
        <v>0</v>
      </c>
      <c r="BI227" s="239">
        <f>IF(N227="nulová",J227,0)</f>
        <v>0</v>
      </c>
      <c r="BJ227" s="18" t="s">
        <v>87</v>
      </c>
      <c r="BK227" s="239">
        <f>ROUND(I227*H227,2)</f>
        <v>0</v>
      </c>
      <c r="BL227" s="18" t="s">
        <v>155</v>
      </c>
      <c r="BM227" s="238" t="s">
        <v>365</v>
      </c>
    </row>
    <row r="228" s="14" customFormat="1">
      <c r="A228" s="14"/>
      <c r="B228" s="251"/>
      <c r="C228" s="252"/>
      <c r="D228" s="242" t="s">
        <v>145</v>
      </c>
      <c r="E228" s="253" t="s">
        <v>1</v>
      </c>
      <c r="F228" s="254" t="s">
        <v>330</v>
      </c>
      <c r="G228" s="252"/>
      <c r="H228" s="255">
        <v>123.3</v>
      </c>
      <c r="I228" s="256"/>
      <c r="J228" s="252"/>
      <c r="K228" s="252"/>
      <c r="L228" s="257"/>
      <c r="M228" s="258"/>
      <c r="N228" s="259"/>
      <c r="O228" s="259"/>
      <c r="P228" s="259"/>
      <c r="Q228" s="259"/>
      <c r="R228" s="259"/>
      <c r="S228" s="259"/>
      <c r="T228" s="26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1" t="s">
        <v>145</v>
      </c>
      <c r="AU228" s="261" t="s">
        <v>89</v>
      </c>
      <c r="AV228" s="14" t="s">
        <v>89</v>
      </c>
      <c r="AW228" s="14" t="s">
        <v>35</v>
      </c>
      <c r="AX228" s="14" t="s">
        <v>79</v>
      </c>
      <c r="AY228" s="261" t="s">
        <v>136</v>
      </c>
    </row>
    <row r="229" s="14" customFormat="1">
      <c r="A229" s="14"/>
      <c r="B229" s="251"/>
      <c r="C229" s="252"/>
      <c r="D229" s="242" t="s">
        <v>145</v>
      </c>
      <c r="E229" s="253" t="s">
        <v>1</v>
      </c>
      <c r="F229" s="254" t="s">
        <v>366</v>
      </c>
      <c r="G229" s="252"/>
      <c r="H229" s="255">
        <v>152.29499999999999</v>
      </c>
      <c r="I229" s="256"/>
      <c r="J229" s="252"/>
      <c r="K229" s="252"/>
      <c r="L229" s="257"/>
      <c r="M229" s="258"/>
      <c r="N229" s="259"/>
      <c r="O229" s="259"/>
      <c r="P229" s="259"/>
      <c r="Q229" s="259"/>
      <c r="R229" s="259"/>
      <c r="S229" s="259"/>
      <c r="T229" s="26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1" t="s">
        <v>145</v>
      </c>
      <c r="AU229" s="261" t="s">
        <v>89</v>
      </c>
      <c r="AV229" s="14" t="s">
        <v>89</v>
      </c>
      <c r="AW229" s="14" t="s">
        <v>35</v>
      </c>
      <c r="AX229" s="14" t="s">
        <v>79</v>
      </c>
      <c r="AY229" s="261" t="s">
        <v>136</v>
      </c>
    </row>
    <row r="230" s="15" customFormat="1">
      <c r="A230" s="15"/>
      <c r="B230" s="269"/>
      <c r="C230" s="270"/>
      <c r="D230" s="242" t="s">
        <v>145</v>
      </c>
      <c r="E230" s="271" t="s">
        <v>1</v>
      </c>
      <c r="F230" s="272" t="s">
        <v>244</v>
      </c>
      <c r="G230" s="270"/>
      <c r="H230" s="273">
        <v>275.59500000000003</v>
      </c>
      <c r="I230" s="274"/>
      <c r="J230" s="270"/>
      <c r="K230" s="270"/>
      <c r="L230" s="275"/>
      <c r="M230" s="276"/>
      <c r="N230" s="277"/>
      <c r="O230" s="277"/>
      <c r="P230" s="277"/>
      <c r="Q230" s="277"/>
      <c r="R230" s="277"/>
      <c r="S230" s="277"/>
      <c r="T230" s="278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9" t="s">
        <v>145</v>
      </c>
      <c r="AU230" s="279" t="s">
        <v>89</v>
      </c>
      <c r="AV230" s="15" t="s">
        <v>155</v>
      </c>
      <c r="AW230" s="15" t="s">
        <v>35</v>
      </c>
      <c r="AX230" s="15" t="s">
        <v>87</v>
      </c>
      <c r="AY230" s="279" t="s">
        <v>136</v>
      </c>
    </row>
    <row r="231" s="2" customFormat="1" ht="37.8" customHeight="1">
      <c r="A231" s="39"/>
      <c r="B231" s="40"/>
      <c r="C231" s="227" t="s">
        <v>367</v>
      </c>
      <c r="D231" s="227" t="s">
        <v>139</v>
      </c>
      <c r="E231" s="228" t="s">
        <v>368</v>
      </c>
      <c r="F231" s="229" t="s">
        <v>369</v>
      </c>
      <c r="G231" s="230" t="s">
        <v>256</v>
      </c>
      <c r="H231" s="231">
        <v>3.79</v>
      </c>
      <c r="I231" s="232"/>
      <c r="J231" s="233">
        <f>ROUND(I231*H231,2)</f>
        <v>0</v>
      </c>
      <c r="K231" s="229" t="s">
        <v>222</v>
      </c>
      <c r="L231" s="45"/>
      <c r="M231" s="234" t="s">
        <v>1</v>
      </c>
      <c r="N231" s="235" t="s">
        <v>44</v>
      </c>
      <c r="O231" s="92"/>
      <c r="P231" s="236">
        <f>O231*H231</f>
        <v>0</v>
      </c>
      <c r="Q231" s="236">
        <v>0</v>
      </c>
      <c r="R231" s="236">
        <f>Q231*H231</f>
        <v>0</v>
      </c>
      <c r="S231" s="236">
        <v>0</v>
      </c>
      <c r="T231" s="237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8" t="s">
        <v>155</v>
      </c>
      <c r="AT231" s="238" t="s">
        <v>139</v>
      </c>
      <c r="AU231" s="238" t="s">
        <v>89</v>
      </c>
      <c r="AY231" s="18" t="s">
        <v>136</v>
      </c>
      <c r="BE231" s="239">
        <f>IF(N231="základní",J231,0)</f>
        <v>0</v>
      </c>
      <c r="BF231" s="239">
        <f>IF(N231="snížená",J231,0)</f>
        <v>0</v>
      </c>
      <c r="BG231" s="239">
        <f>IF(N231="zákl. přenesená",J231,0)</f>
        <v>0</v>
      </c>
      <c r="BH231" s="239">
        <f>IF(N231="sníž. přenesená",J231,0)</f>
        <v>0</v>
      </c>
      <c r="BI231" s="239">
        <f>IF(N231="nulová",J231,0)</f>
        <v>0</v>
      </c>
      <c r="BJ231" s="18" t="s">
        <v>87</v>
      </c>
      <c r="BK231" s="239">
        <f>ROUND(I231*H231,2)</f>
        <v>0</v>
      </c>
      <c r="BL231" s="18" t="s">
        <v>155</v>
      </c>
      <c r="BM231" s="238" t="s">
        <v>370</v>
      </c>
    </row>
    <row r="232" s="2" customFormat="1">
      <c r="A232" s="39"/>
      <c r="B232" s="40"/>
      <c r="C232" s="41"/>
      <c r="D232" s="242" t="s">
        <v>224</v>
      </c>
      <c r="E232" s="41"/>
      <c r="F232" s="265" t="s">
        <v>225</v>
      </c>
      <c r="G232" s="41"/>
      <c r="H232" s="41"/>
      <c r="I232" s="266"/>
      <c r="J232" s="41"/>
      <c r="K232" s="41"/>
      <c r="L232" s="45"/>
      <c r="M232" s="267"/>
      <c r="N232" s="268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224</v>
      </c>
      <c r="AU232" s="18" t="s">
        <v>89</v>
      </c>
    </row>
    <row r="233" s="13" customFormat="1">
      <c r="A233" s="13"/>
      <c r="B233" s="240"/>
      <c r="C233" s="241"/>
      <c r="D233" s="242" t="s">
        <v>145</v>
      </c>
      <c r="E233" s="243" t="s">
        <v>1</v>
      </c>
      <c r="F233" s="244" t="s">
        <v>371</v>
      </c>
      <c r="G233" s="241"/>
      <c r="H233" s="243" t="s">
        <v>1</v>
      </c>
      <c r="I233" s="245"/>
      <c r="J233" s="241"/>
      <c r="K233" s="241"/>
      <c r="L233" s="246"/>
      <c r="M233" s="247"/>
      <c r="N233" s="248"/>
      <c r="O233" s="248"/>
      <c r="P233" s="248"/>
      <c r="Q233" s="248"/>
      <c r="R233" s="248"/>
      <c r="S233" s="248"/>
      <c r="T233" s="24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0" t="s">
        <v>145</v>
      </c>
      <c r="AU233" s="250" t="s">
        <v>89</v>
      </c>
      <c r="AV233" s="13" t="s">
        <v>87</v>
      </c>
      <c r="AW233" s="13" t="s">
        <v>35</v>
      </c>
      <c r="AX233" s="13" t="s">
        <v>79</v>
      </c>
      <c r="AY233" s="250" t="s">
        <v>136</v>
      </c>
    </row>
    <row r="234" s="13" customFormat="1">
      <c r="A234" s="13"/>
      <c r="B234" s="240"/>
      <c r="C234" s="241"/>
      <c r="D234" s="242" t="s">
        <v>145</v>
      </c>
      <c r="E234" s="243" t="s">
        <v>1</v>
      </c>
      <c r="F234" s="244" t="s">
        <v>372</v>
      </c>
      <c r="G234" s="241"/>
      <c r="H234" s="243" t="s">
        <v>1</v>
      </c>
      <c r="I234" s="245"/>
      <c r="J234" s="241"/>
      <c r="K234" s="241"/>
      <c r="L234" s="246"/>
      <c r="M234" s="247"/>
      <c r="N234" s="248"/>
      <c r="O234" s="248"/>
      <c r="P234" s="248"/>
      <c r="Q234" s="248"/>
      <c r="R234" s="248"/>
      <c r="S234" s="248"/>
      <c r="T234" s="24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0" t="s">
        <v>145</v>
      </c>
      <c r="AU234" s="250" t="s">
        <v>89</v>
      </c>
      <c r="AV234" s="13" t="s">
        <v>87</v>
      </c>
      <c r="AW234" s="13" t="s">
        <v>35</v>
      </c>
      <c r="AX234" s="13" t="s">
        <v>79</v>
      </c>
      <c r="AY234" s="250" t="s">
        <v>136</v>
      </c>
    </row>
    <row r="235" s="14" customFormat="1">
      <c r="A235" s="14"/>
      <c r="B235" s="251"/>
      <c r="C235" s="252"/>
      <c r="D235" s="242" t="s">
        <v>145</v>
      </c>
      <c r="E235" s="253" t="s">
        <v>1</v>
      </c>
      <c r="F235" s="254" t="s">
        <v>373</v>
      </c>
      <c r="G235" s="252"/>
      <c r="H235" s="255">
        <v>2.7999999999999998</v>
      </c>
      <c r="I235" s="256"/>
      <c r="J235" s="252"/>
      <c r="K235" s="252"/>
      <c r="L235" s="257"/>
      <c r="M235" s="258"/>
      <c r="N235" s="259"/>
      <c r="O235" s="259"/>
      <c r="P235" s="259"/>
      <c r="Q235" s="259"/>
      <c r="R235" s="259"/>
      <c r="S235" s="259"/>
      <c r="T235" s="260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1" t="s">
        <v>145</v>
      </c>
      <c r="AU235" s="261" t="s">
        <v>89</v>
      </c>
      <c r="AV235" s="14" t="s">
        <v>89</v>
      </c>
      <c r="AW235" s="14" t="s">
        <v>35</v>
      </c>
      <c r="AX235" s="14" t="s">
        <v>79</v>
      </c>
      <c r="AY235" s="261" t="s">
        <v>136</v>
      </c>
    </row>
    <row r="236" s="14" customFormat="1">
      <c r="A236" s="14"/>
      <c r="B236" s="251"/>
      <c r="C236" s="252"/>
      <c r="D236" s="242" t="s">
        <v>145</v>
      </c>
      <c r="E236" s="253" t="s">
        <v>1</v>
      </c>
      <c r="F236" s="254" t="s">
        <v>374</v>
      </c>
      <c r="G236" s="252"/>
      <c r="H236" s="255">
        <v>0.98999999999999999</v>
      </c>
      <c r="I236" s="256"/>
      <c r="J236" s="252"/>
      <c r="K236" s="252"/>
      <c r="L236" s="257"/>
      <c r="M236" s="258"/>
      <c r="N236" s="259"/>
      <c r="O236" s="259"/>
      <c r="P236" s="259"/>
      <c r="Q236" s="259"/>
      <c r="R236" s="259"/>
      <c r="S236" s="259"/>
      <c r="T236" s="260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1" t="s">
        <v>145</v>
      </c>
      <c r="AU236" s="261" t="s">
        <v>89</v>
      </c>
      <c r="AV236" s="14" t="s">
        <v>89</v>
      </c>
      <c r="AW236" s="14" t="s">
        <v>35</v>
      </c>
      <c r="AX236" s="14" t="s">
        <v>79</v>
      </c>
      <c r="AY236" s="261" t="s">
        <v>136</v>
      </c>
    </row>
    <row r="237" s="15" customFormat="1">
      <c r="A237" s="15"/>
      <c r="B237" s="269"/>
      <c r="C237" s="270"/>
      <c r="D237" s="242" t="s">
        <v>145</v>
      </c>
      <c r="E237" s="271" t="s">
        <v>1</v>
      </c>
      <c r="F237" s="272" t="s">
        <v>244</v>
      </c>
      <c r="G237" s="270"/>
      <c r="H237" s="273">
        <v>3.79</v>
      </c>
      <c r="I237" s="274"/>
      <c r="J237" s="270"/>
      <c r="K237" s="270"/>
      <c r="L237" s="275"/>
      <c r="M237" s="276"/>
      <c r="N237" s="277"/>
      <c r="O237" s="277"/>
      <c r="P237" s="277"/>
      <c r="Q237" s="277"/>
      <c r="R237" s="277"/>
      <c r="S237" s="277"/>
      <c r="T237" s="278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9" t="s">
        <v>145</v>
      </c>
      <c r="AU237" s="279" t="s">
        <v>89</v>
      </c>
      <c r="AV237" s="15" t="s">
        <v>155</v>
      </c>
      <c r="AW237" s="15" t="s">
        <v>35</v>
      </c>
      <c r="AX237" s="15" t="s">
        <v>87</v>
      </c>
      <c r="AY237" s="279" t="s">
        <v>136</v>
      </c>
    </row>
    <row r="238" s="2" customFormat="1" ht="16.5" customHeight="1">
      <c r="A238" s="39"/>
      <c r="B238" s="40"/>
      <c r="C238" s="280" t="s">
        <v>375</v>
      </c>
      <c r="D238" s="280" t="s">
        <v>351</v>
      </c>
      <c r="E238" s="281" t="s">
        <v>376</v>
      </c>
      <c r="F238" s="282" t="s">
        <v>377</v>
      </c>
      <c r="G238" s="283" t="s">
        <v>354</v>
      </c>
      <c r="H238" s="284">
        <v>7.5800000000000001</v>
      </c>
      <c r="I238" s="285"/>
      <c r="J238" s="286">
        <f>ROUND(I238*H238,2)</f>
        <v>0</v>
      </c>
      <c r="K238" s="282" t="s">
        <v>1</v>
      </c>
      <c r="L238" s="287"/>
      <c r="M238" s="288" t="s">
        <v>1</v>
      </c>
      <c r="N238" s="289" t="s">
        <v>44</v>
      </c>
      <c r="O238" s="92"/>
      <c r="P238" s="236">
        <f>O238*H238</f>
        <v>0</v>
      </c>
      <c r="Q238" s="236">
        <v>1</v>
      </c>
      <c r="R238" s="236">
        <f>Q238*H238</f>
        <v>7.5800000000000001</v>
      </c>
      <c r="S238" s="236">
        <v>0</v>
      </c>
      <c r="T238" s="237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8" t="s">
        <v>171</v>
      </c>
      <c r="AT238" s="238" t="s">
        <v>351</v>
      </c>
      <c r="AU238" s="238" t="s">
        <v>89</v>
      </c>
      <c r="AY238" s="18" t="s">
        <v>136</v>
      </c>
      <c r="BE238" s="239">
        <f>IF(N238="základní",J238,0)</f>
        <v>0</v>
      </c>
      <c r="BF238" s="239">
        <f>IF(N238="snížená",J238,0)</f>
        <v>0</v>
      </c>
      <c r="BG238" s="239">
        <f>IF(N238="zákl. přenesená",J238,0)</f>
        <v>0</v>
      </c>
      <c r="BH238" s="239">
        <f>IF(N238="sníž. přenesená",J238,0)</f>
        <v>0</v>
      </c>
      <c r="BI238" s="239">
        <f>IF(N238="nulová",J238,0)</f>
        <v>0</v>
      </c>
      <c r="BJ238" s="18" t="s">
        <v>87</v>
      </c>
      <c r="BK238" s="239">
        <f>ROUND(I238*H238,2)</f>
        <v>0</v>
      </c>
      <c r="BL238" s="18" t="s">
        <v>155</v>
      </c>
      <c r="BM238" s="238" t="s">
        <v>378</v>
      </c>
    </row>
    <row r="239" s="14" customFormat="1">
      <c r="A239" s="14"/>
      <c r="B239" s="251"/>
      <c r="C239" s="252"/>
      <c r="D239" s="242" t="s">
        <v>145</v>
      </c>
      <c r="E239" s="252"/>
      <c r="F239" s="254" t="s">
        <v>379</v>
      </c>
      <c r="G239" s="252"/>
      <c r="H239" s="255">
        <v>7.5800000000000001</v>
      </c>
      <c r="I239" s="256"/>
      <c r="J239" s="252"/>
      <c r="K239" s="252"/>
      <c r="L239" s="257"/>
      <c r="M239" s="258"/>
      <c r="N239" s="259"/>
      <c r="O239" s="259"/>
      <c r="P239" s="259"/>
      <c r="Q239" s="259"/>
      <c r="R239" s="259"/>
      <c r="S239" s="259"/>
      <c r="T239" s="260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1" t="s">
        <v>145</v>
      </c>
      <c r="AU239" s="261" t="s">
        <v>89</v>
      </c>
      <c r="AV239" s="14" t="s">
        <v>89</v>
      </c>
      <c r="AW239" s="14" t="s">
        <v>4</v>
      </c>
      <c r="AX239" s="14" t="s">
        <v>87</v>
      </c>
      <c r="AY239" s="261" t="s">
        <v>136</v>
      </c>
    </row>
    <row r="240" s="2" customFormat="1" ht="24.15" customHeight="1">
      <c r="A240" s="39"/>
      <c r="B240" s="40"/>
      <c r="C240" s="227" t="s">
        <v>380</v>
      </c>
      <c r="D240" s="227" t="s">
        <v>139</v>
      </c>
      <c r="E240" s="228" t="s">
        <v>381</v>
      </c>
      <c r="F240" s="229" t="s">
        <v>382</v>
      </c>
      <c r="G240" s="230" t="s">
        <v>256</v>
      </c>
      <c r="H240" s="231">
        <v>65.364000000000004</v>
      </c>
      <c r="I240" s="232"/>
      <c r="J240" s="233">
        <f>ROUND(I240*H240,2)</f>
        <v>0</v>
      </c>
      <c r="K240" s="229" t="s">
        <v>222</v>
      </c>
      <c r="L240" s="45"/>
      <c r="M240" s="234" t="s">
        <v>1</v>
      </c>
      <c r="N240" s="235" t="s">
        <v>44</v>
      </c>
      <c r="O240" s="92"/>
      <c r="P240" s="236">
        <f>O240*H240</f>
        <v>0</v>
      </c>
      <c r="Q240" s="236">
        <v>0</v>
      </c>
      <c r="R240" s="236">
        <f>Q240*H240</f>
        <v>0</v>
      </c>
      <c r="S240" s="236">
        <v>0</v>
      </c>
      <c r="T240" s="237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8" t="s">
        <v>155</v>
      </c>
      <c r="AT240" s="238" t="s">
        <v>139</v>
      </c>
      <c r="AU240" s="238" t="s">
        <v>89</v>
      </c>
      <c r="AY240" s="18" t="s">
        <v>136</v>
      </c>
      <c r="BE240" s="239">
        <f>IF(N240="základní",J240,0)</f>
        <v>0</v>
      </c>
      <c r="BF240" s="239">
        <f>IF(N240="snížená",J240,0)</f>
        <v>0</v>
      </c>
      <c r="BG240" s="239">
        <f>IF(N240="zákl. přenesená",J240,0)</f>
        <v>0</v>
      </c>
      <c r="BH240" s="239">
        <f>IF(N240="sníž. přenesená",J240,0)</f>
        <v>0</v>
      </c>
      <c r="BI240" s="239">
        <f>IF(N240="nulová",J240,0)</f>
        <v>0</v>
      </c>
      <c r="BJ240" s="18" t="s">
        <v>87</v>
      </c>
      <c r="BK240" s="239">
        <f>ROUND(I240*H240,2)</f>
        <v>0</v>
      </c>
      <c r="BL240" s="18" t="s">
        <v>155</v>
      </c>
      <c r="BM240" s="238" t="s">
        <v>383</v>
      </c>
    </row>
    <row r="241" s="2" customFormat="1">
      <c r="A241" s="39"/>
      <c r="B241" s="40"/>
      <c r="C241" s="41"/>
      <c r="D241" s="242" t="s">
        <v>224</v>
      </c>
      <c r="E241" s="41"/>
      <c r="F241" s="265" t="s">
        <v>225</v>
      </c>
      <c r="G241" s="41"/>
      <c r="H241" s="41"/>
      <c r="I241" s="266"/>
      <c r="J241" s="41"/>
      <c r="K241" s="41"/>
      <c r="L241" s="45"/>
      <c r="M241" s="267"/>
      <c r="N241" s="268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224</v>
      </c>
      <c r="AU241" s="18" t="s">
        <v>89</v>
      </c>
    </row>
    <row r="242" s="14" customFormat="1">
      <c r="A242" s="14"/>
      <c r="B242" s="251"/>
      <c r="C242" s="252"/>
      <c r="D242" s="242" t="s">
        <v>145</v>
      </c>
      <c r="E242" s="253" t="s">
        <v>1</v>
      </c>
      <c r="F242" s="254" t="s">
        <v>384</v>
      </c>
      <c r="G242" s="252"/>
      <c r="H242" s="255">
        <v>7</v>
      </c>
      <c r="I242" s="256"/>
      <c r="J242" s="252"/>
      <c r="K242" s="252"/>
      <c r="L242" s="257"/>
      <c r="M242" s="258"/>
      <c r="N242" s="259"/>
      <c r="O242" s="259"/>
      <c r="P242" s="259"/>
      <c r="Q242" s="259"/>
      <c r="R242" s="259"/>
      <c r="S242" s="259"/>
      <c r="T242" s="260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1" t="s">
        <v>145</v>
      </c>
      <c r="AU242" s="261" t="s">
        <v>89</v>
      </c>
      <c r="AV242" s="14" t="s">
        <v>89</v>
      </c>
      <c r="AW242" s="14" t="s">
        <v>35</v>
      </c>
      <c r="AX242" s="14" t="s">
        <v>79</v>
      </c>
      <c r="AY242" s="261" t="s">
        <v>136</v>
      </c>
    </row>
    <row r="243" s="14" customFormat="1">
      <c r="A243" s="14"/>
      <c r="B243" s="251"/>
      <c r="C243" s="252"/>
      <c r="D243" s="242" t="s">
        <v>145</v>
      </c>
      <c r="E243" s="253" t="s">
        <v>1</v>
      </c>
      <c r="F243" s="254" t="s">
        <v>385</v>
      </c>
      <c r="G243" s="252"/>
      <c r="H243" s="255">
        <v>2.544</v>
      </c>
      <c r="I243" s="256"/>
      <c r="J243" s="252"/>
      <c r="K243" s="252"/>
      <c r="L243" s="257"/>
      <c r="M243" s="258"/>
      <c r="N243" s="259"/>
      <c r="O243" s="259"/>
      <c r="P243" s="259"/>
      <c r="Q243" s="259"/>
      <c r="R243" s="259"/>
      <c r="S243" s="259"/>
      <c r="T243" s="260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1" t="s">
        <v>145</v>
      </c>
      <c r="AU243" s="261" t="s">
        <v>89</v>
      </c>
      <c r="AV243" s="14" t="s">
        <v>89</v>
      </c>
      <c r="AW243" s="14" t="s">
        <v>35</v>
      </c>
      <c r="AX243" s="14" t="s">
        <v>79</v>
      </c>
      <c r="AY243" s="261" t="s">
        <v>136</v>
      </c>
    </row>
    <row r="244" s="14" customFormat="1">
      <c r="A244" s="14"/>
      <c r="B244" s="251"/>
      <c r="C244" s="252"/>
      <c r="D244" s="242" t="s">
        <v>145</v>
      </c>
      <c r="E244" s="253" t="s">
        <v>1</v>
      </c>
      <c r="F244" s="254" t="s">
        <v>386</v>
      </c>
      <c r="G244" s="252"/>
      <c r="H244" s="255">
        <v>14.039999999999999</v>
      </c>
      <c r="I244" s="256"/>
      <c r="J244" s="252"/>
      <c r="K244" s="252"/>
      <c r="L244" s="257"/>
      <c r="M244" s="258"/>
      <c r="N244" s="259"/>
      <c r="O244" s="259"/>
      <c r="P244" s="259"/>
      <c r="Q244" s="259"/>
      <c r="R244" s="259"/>
      <c r="S244" s="259"/>
      <c r="T244" s="26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1" t="s">
        <v>145</v>
      </c>
      <c r="AU244" s="261" t="s">
        <v>89</v>
      </c>
      <c r="AV244" s="14" t="s">
        <v>89</v>
      </c>
      <c r="AW244" s="14" t="s">
        <v>35</v>
      </c>
      <c r="AX244" s="14" t="s">
        <v>79</v>
      </c>
      <c r="AY244" s="261" t="s">
        <v>136</v>
      </c>
    </row>
    <row r="245" s="14" customFormat="1">
      <c r="A245" s="14"/>
      <c r="B245" s="251"/>
      <c r="C245" s="252"/>
      <c r="D245" s="242" t="s">
        <v>145</v>
      </c>
      <c r="E245" s="253" t="s">
        <v>1</v>
      </c>
      <c r="F245" s="254" t="s">
        <v>387</v>
      </c>
      <c r="G245" s="252"/>
      <c r="H245" s="255">
        <v>36.079999999999998</v>
      </c>
      <c r="I245" s="256"/>
      <c r="J245" s="252"/>
      <c r="K245" s="252"/>
      <c r="L245" s="257"/>
      <c r="M245" s="258"/>
      <c r="N245" s="259"/>
      <c r="O245" s="259"/>
      <c r="P245" s="259"/>
      <c r="Q245" s="259"/>
      <c r="R245" s="259"/>
      <c r="S245" s="259"/>
      <c r="T245" s="260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1" t="s">
        <v>145</v>
      </c>
      <c r="AU245" s="261" t="s">
        <v>89</v>
      </c>
      <c r="AV245" s="14" t="s">
        <v>89</v>
      </c>
      <c r="AW245" s="14" t="s">
        <v>35</v>
      </c>
      <c r="AX245" s="14" t="s">
        <v>79</v>
      </c>
      <c r="AY245" s="261" t="s">
        <v>136</v>
      </c>
    </row>
    <row r="246" s="14" customFormat="1">
      <c r="A246" s="14"/>
      <c r="B246" s="251"/>
      <c r="C246" s="252"/>
      <c r="D246" s="242" t="s">
        <v>145</v>
      </c>
      <c r="E246" s="253" t="s">
        <v>1</v>
      </c>
      <c r="F246" s="254" t="s">
        <v>317</v>
      </c>
      <c r="G246" s="252"/>
      <c r="H246" s="255">
        <v>1.5</v>
      </c>
      <c r="I246" s="256"/>
      <c r="J246" s="252"/>
      <c r="K246" s="252"/>
      <c r="L246" s="257"/>
      <c r="M246" s="258"/>
      <c r="N246" s="259"/>
      <c r="O246" s="259"/>
      <c r="P246" s="259"/>
      <c r="Q246" s="259"/>
      <c r="R246" s="259"/>
      <c r="S246" s="259"/>
      <c r="T246" s="260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1" t="s">
        <v>145</v>
      </c>
      <c r="AU246" s="261" t="s">
        <v>89</v>
      </c>
      <c r="AV246" s="14" t="s">
        <v>89</v>
      </c>
      <c r="AW246" s="14" t="s">
        <v>35</v>
      </c>
      <c r="AX246" s="14" t="s">
        <v>79</v>
      </c>
      <c r="AY246" s="261" t="s">
        <v>136</v>
      </c>
    </row>
    <row r="247" s="14" customFormat="1">
      <c r="A247" s="14"/>
      <c r="B247" s="251"/>
      <c r="C247" s="252"/>
      <c r="D247" s="242" t="s">
        <v>145</v>
      </c>
      <c r="E247" s="253" t="s">
        <v>1</v>
      </c>
      <c r="F247" s="254" t="s">
        <v>388</v>
      </c>
      <c r="G247" s="252"/>
      <c r="H247" s="255">
        <v>4.2000000000000002</v>
      </c>
      <c r="I247" s="256"/>
      <c r="J247" s="252"/>
      <c r="K247" s="252"/>
      <c r="L247" s="257"/>
      <c r="M247" s="258"/>
      <c r="N247" s="259"/>
      <c r="O247" s="259"/>
      <c r="P247" s="259"/>
      <c r="Q247" s="259"/>
      <c r="R247" s="259"/>
      <c r="S247" s="259"/>
      <c r="T247" s="260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1" t="s">
        <v>145</v>
      </c>
      <c r="AU247" s="261" t="s">
        <v>89</v>
      </c>
      <c r="AV247" s="14" t="s">
        <v>89</v>
      </c>
      <c r="AW247" s="14" t="s">
        <v>35</v>
      </c>
      <c r="AX247" s="14" t="s">
        <v>79</v>
      </c>
      <c r="AY247" s="261" t="s">
        <v>136</v>
      </c>
    </row>
    <row r="248" s="15" customFormat="1">
      <c r="A248" s="15"/>
      <c r="B248" s="269"/>
      <c r="C248" s="270"/>
      <c r="D248" s="242" t="s">
        <v>145</v>
      </c>
      <c r="E248" s="271" t="s">
        <v>1</v>
      </c>
      <c r="F248" s="272" t="s">
        <v>244</v>
      </c>
      <c r="G248" s="270"/>
      <c r="H248" s="273">
        <v>65.364000000000004</v>
      </c>
      <c r="I248" s="274"/>
      <c r="J248" s="270"/>
      <c r="K248" s="270"/>
      <c r="L248" s="275"/>
      <c r="M248" s="276"/>
      <c r="N248" s="277"/>
      <c r="O248" s="277"/>
      <c r="P248" s="277"/>
      <c r="Q248" s="277"/>
      <c r="R248" s="277"/>
      <c r="S248" s="277"/>
      <c r="T248" s="278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79" t="s">
        <v>145</v>
      </c>
      <c r="AU248" s="279" t="s">
        <v>89</v>
      </c>
      <c r="AV248" s="15" t="s">
        <v>155</v>
      </c>
      <c r="AW248" s="15" t="s">
        <v>35</v>
      </c>
      <c r="AX248" s="15" t="s">
        <v>87</v>
      </c>
      <c r="AY248" s="279" t="s">
        <v>136</v>
      </c>
    </row>
    <row r="249" s="2" customFormat="1" ht="16.5" customHeight="1">
      <c r="A249" s="39"/>
      <c r="B249" s="40"/>
      <c r="C249" s="280" t="s">
        <v>389</v>
      </c>
      <c r="D249" s="280" t="s">
        <v>351</v>
      </c>
      <c r="E249" s="281" t="s">
        <v>390</v>
      </c>
      <c r="F249" s="282" t="s">
        <v>391</v>
      </c>
      <c r="G249" s="283" t="s">
        <v>354</v>
      </c>
      <c r="H249" s="284">
        <v>31.079999999999998</v>
      </c>
      <c r="I249" s="285"/>
      <c r="J249" s="286">
        <f>ROUND(I249*H249,2)</f>
        <v>0</v>
      </c>
      <c r="K249" s="282" t="s">
        <v>222</v>
      </c>
      <c r="L249" s="287"/>
      <c r="M249" s="288" t="s">
        <v>1</v>
      </c>
      <c r="N249" s="289" t="s">
        <v>44</v>
      </c>
      <c r="O249" s="92"/>
      <c r="P249" s="236">
        <f>O249*H249</f>
        <v>0</v>
      </c>
      <c r="Q249" s="236">
        <v>1</v>
      </c>
      <c r="R249" s="236">
        <f>Q249*H249</f>
        <v>31.079999999999998</v>
      </c>
      <c r="S249" s="236">
        <v>0</v>
      </c>
      <c r="T249" s="237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38" t="s">
        <v>171</v>
      </c>
      <c r="AT249" s="238" t="s">
        <v>351</v>
      </c>
      <c r="AU249" s="238" t="s">
        <v>89</v>
      </c>
      <c r="AY249" s="18" t="s">
        <v>136</v>
      </c>
      <c r="BE249" s="239">
        <f>IF(N249="základní",J249,0)</f>
        <v>0</v>
      </c>
      <c r="BF249" s="239">
        <f>IF(N249="snížená",J249,0)</f>
        <v>0</v>
      </c>
      <c r="BG249" s="239">
        <f>IF(N249="zákl. přenesená",J249,0)</f>
        <v>0</v>
      </c>
      <c r="BH249" s="239">
        <f>IF(N249="sníž. přenesená",J249,0)</f>
        <v>0</v>
      </c>
      <c r="BI249" s="239">
        <f>IF(N249="nulová",J249,0)</f>
        <v>0</v>
      </c>
      <c r="BJ249" s="18" t="s">
        <v>87</v>
      </c>
      <c r="BK249" s="239">
        <f>ROUND(I249*H249,2)</f>
        <v>0</v>
      </c>
      <c r="BL249" s="18" t="s">
        <v>155</v>
      </c>
      <c r="BM249" s="238" t="s">
        <v>392</v>
      </c>
    </row>
    <row r="250" s="14" customFormat="1">
      <c r="A250" s="14"/>
      <c r="B250" s="251"/>
      <c r="C250" s="252"/>
      <c r="D250" s="242" t="s">
        <v>145</v>
      </c>
      <c r="E250" s="253" t="s">
        <v>1</v>
      </c>
      <c r="F250" s="254" t="s">
        <v>386</v>
      </c>
      <c r="G250" s="252"/>
      <c r="H250" s="255">
        <v>14.039999999999999</v>
      </c>
      <c r="I250" s="256"/>
      <c r="J250" s="252"/>
      <c r="K250" s="252"/>
      <c r="L250" s="257"/>
      <c r="M250" s="258"/>
      <c r="N250" s="259"/>
      <c r="O250" s="259"/>
      <c r="P250" s="259"/>
      <c r="Q250" s="259"/>
      <c r="R250" s="259"/>
      <c r="S250" s="259"/>
      <c r="T250" s="26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1" t="s">
        <v>145</v>
      </c>
      <c r="AU250" s="261" t="s">
        <v>89</v>
      </c>
      <c r="AV250" s="14" t="s">
        <v>89</v>
      </c>
      <c r="AW250" s="14" t="s">
        <v>35</v>
      </c>
      <c r="AX250" s="14" t="s">
        <v>79</v>
      </c>
      <c r="AY250" s="261" t="s">
        <v>136</v>
      </c>
    </row>
    <row r="251" s="14" customFormat="1">
      <c r="A251" s="14"/>
      <c r="B251" s="251"/>
      <c r="C251" s="252"/>
      <c r="D251" s="242" t="s">
        <v>145</v>
      </c>
      <c r="E251" s="253" t="s">
        <v>1</v>
      </c>
      <c r="F251" s="254" t="s">
        <v>317</v>
      </c>
      <c r="G251" s="252"/>
      <c r="H251" s="255">
        <v>1.5</v>
      </c>
      <c r="I251" s="256"/>
      <c r="J251" s="252"/>
      <c r="K251" s="252"/>
      <c r="L251" s="257"/>
      <c r="M251" s="258"/>
      <c r="N251" s="259"/>
      <c r="O251" s="259"/>
      <c r="P251" s="259"/>
      <c r="Q251" s="259"/>
      <c r="R251" s="259"/>
      <c r="S251" s="259"/>
      <c r="T251" s="260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1" t="s">
        <v>145</v>
      </c>
      <c r="AU251" s="261" t="s">
        <v>89</v>
      </c>
      <c r="AV251" s="14" t="s">
        <v>89</v>
      </c>
      <c r="AW251" s="14" t="s">
        <v>35</v>
      </c>
      <c r="AX251" s="14" t="s">
        <v>79</v>
      </c>
      <c r="AY251" s="261" t="s">
        <v>136</v>
      </c>
    </row>
    <row r="252" s="15" customFormat="1">
      <c r="A252" s="15"/>
      <c r="B252" s="269"/>
      <c r="C252" s="270"/>
      <c r="D252" s="242" t="s">
        <v>145</v>
      </c>
      <c r="E252" s="271" t="s">
        <v>1</v>
      </c>
      <c r="F252" s="272" t="s">
        <v>244</v>
      </c>
      <c r="G252" s="270"/>
      <c r="H252" s="273">
        <v>15.539999999999999</v>
      </c>
      <c r="I252" s="274"/>
      <c r="J252" s="270"/>
      <c r="K252" s="270"/>
      <c r="L252" s="275"/>
      <c r="M252" s="276"/>
      <c r="N252" s="277"/>
      <c r="O252" s="277"/>
      <c r="P252" s="277"/>
      <c r="Q252" s="277"/>
      <c r="R252" s="277"/>
      <c r="S252" s="277"/>
      <c r="T252" s="278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9" t="s">
        <v>145</v>
      </c>
      <c r="AU252" s="279" t="s">
        <v>89</v>
      </c>
      <c r="AV252" s="15" t="s">
        <v>155</v>
      </c>
      <c r="AW252" s="15" t="s">
        <v>35</v>
      </c>
      <c r="AX252" s="15" t="s">
        <v>87</v>
      </c>
      <c r="AY252" s="279" t="s">
        <v>136</v>
      </c>
    </row>
    <row r="253" s="14" customFormat="1">
      <c r="A253" s="14"/>
      <c r="B253" s="251"/>
      <c r="C253" s="252"/>
      <c r="D253" s="242" t="s">
        <v>145</v>
      </c>
      <c r="E253" s="252"/>
      <c r="F253" s="254" t="s">
        <v>393</v>
      </c>
      <c r="G253" s="252"/>
      <c r="H253" s="255">
        <v>31.079999999999998</v>
      </c>
      <c r="I253" s="256"/>
      <c r="J253" s="252"/>
      <c r="K253" s="252"/>
      <c r="L253" s="257"/>
      <c r="M253" s="258"/>
      <c r="N253" s="259"/>
      <c r="O253" s="259"/>
      <c r="P253" s="259"/>
      <c r="Q253" s="259"/>
      <c r="R253" s="259"/>
      <c r="S253" s="259"/>
      <c r="T253" s="260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1" t="s">
        <v>145</v>
      </c>
      <c r="AU253" s="261" t="s">
        <v>89</v>
      </c>
      <c r="AV253" s="14" t="s">
        <v>89</v>
      </c>
      <c r="AW253" s="14" t="s">
        <v>4</v>
      </c>
      <c r="AX253" s="14" t="s">
        <v>87</v>
      </c>
      <c r="AY253" s="261" t="s">
        <v>136</v>
      </c>
    </row>
    <row r="254" s="2" customFormat="1" ht="24.15" customHeight="1">
      <c r="A254" s="39"/>
      <c r="B254" s="40"/>
      <c r="C254" s="227" t="s">
        <v>394</v>
      </c>
      <c r="D254" s="227" t="s">
        <v>139</v>
      </c>
      <c r="E254" s="228" t="s">
        <v>395</v>
      </c>
      <c r="F254" s="229" t="s">
        <v>396</v>
      </c>
      <c r="G254" s="230" t="s">
        <v>256</v>
      </c>
      <c r="H254" s="231">
        <v>22.507999999999999</v>
      </c>
      <c r="I254" s="232"/>
      <c r="J254" s="233">
        <f>ROUND(I254*H254,2)</f>
        <v>0</v>
      </c>
      <c r="K254" s="229" t="s">
        <v>222</v>
      </c>
      <c r="L254" s="45"/>
      <c r="M254" s="234" t="s">
        <v>1</v>
      </c>
      <c r="N254" s="235" t="s">
        <v>44</v>
      </c>
      <c r="O254" s="92"/>
      <c r="P254" s="236">
        <f>O254*H254</f>
        <v>0</v>
      </c>
      <c r="Q254" s="236">
        <v>0</v>
      </c>
      <c r="R254" s="236">
        <f>Q254*H254</f>
        <v>0</v>
      </c>
      <c r="S254" s="236">
        <v>0</v>
      </c>
      <c r="T254" s="237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8" t="s">
        <v>155</v>
      </c>
      <c r="AT254" s="238" t="s">
        <v>139</v>
      </c>
      <c r="AU254" s="238" t="s">
        <v>89</v>
      </c>
      <c r="AY254" s="18" t="s">
        <v>136</v>
      </c>
      <c r="BE254" s="239">
        <f>IF(N254="základní",J254,0)</f>
        <v>0</v>
      </c>
      <c r="BF254" s="239">
        <f>IF(N254="snížená",J254,0)</f>
        <v>0</v>
      </c>
      <c r="BG254" s="239">
        <f>IF(N254="zákl. přenesená",J254,0)</f>
        <v>0</v>
      </c>
      <c r="BH254" s="239">
        <f>IF(N254="sníž. přenesená",J254,0)</f>
        <v>0</v>
      </c>
      <c r="BI254" s="239">
        <f>IF(N254="nulová",J254,0)</f>
        <v>0</v>
      </c>
      <c r="BJ254" s="18" t="s">
        <v>87</v>
      </c>
      <c r="BK254" s="239">
        <f>ROUND(I254*H254,2)</f>
        <v>0</v>
      </c>
      <c r="BL254" s="18" t="s">
        <v>155</v>
      </c>
      <c r="BM254" s="238" t="s">
        <v>397</v>
      </c>
    </row>
    <row r="255" s="2" customFormat="1">
      <c r="A255" s="39"/>
      <c r="B255" s="40"/>
      <c r="C255" s="41"/>
      <c r="D255" s="242" t="s">
        <v>224</v>
      </c>
      <c r="E255" s="41"/>
      <c r="F255" s="265" t="s">
        <v>225</v>
      </c>
      <c r="G255" s="41"/>
      <c r="H255" s="41"/>
      <c r="I255" s="266"/>
      <c r="J255" s="41"/>
      <c r="K255" s="41"/>
      <c r="L255" s="45"/>
      <c r="M255" s="267"/>
      <c r="N255" s="268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224</v>
      </c>
      <c r="AU255" s="18" t="s">
        <v>89</v>
      </c>
    </row>
    <row r="256" s="14" customFormat="1">
      <c r="A256" s="14"/>
      <c r="B256" s="251"/>
      <c r="C256" s="252"/>
      <c r="D256" s="242" t="s">
        <v>145</v>
      </c>
      <c r="E256" s="253" t="s">
        <v>1</v>
      </c>
      <c r="F256" s="254" t="s">
        <v>398</v>
      </c>
      <c r="G256" s="252"/>
      <c r="H256" s="255">
        <v>7.0199999999999996</v>
      </c>
      <c r="I256" s="256"/>
      <c r="J256" s="252"/>
      <c r="K256" s="252"/>
      <c r="L256" s="257"/>
      <c r="M256" s="258"/>
      <c r="N256" s="259"/>
      <c r="O256" s="259"/>
      <c r="P256" s="259"/>
      <c r="Q256" s="259"/>
      <c r="R256" s="259"/>
      <c r="S256" s="259"/>
      <c r="T256" s="260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1" t="s">
        <v>145</v>
      </c>
      <c r="AU256" s="261" t="s">
        <v>89</v>
      </c>
      <c r="AV256" s="14" t="s">
        <v>89</v>
      </c>
      <c r="AW256" s="14" t="s">
        <v>35</v>
      </c>
      <c r="AX256" s="14" t="s">
        <v>79</v>
      </c>
      <c r="AY256" s="261" t="s">
        <v>136</v>
      </c>
    </row>
    <row r="257" s="14" customFormat="1">
      <c r="A257" s="14"/>
      <c r="B257" s="251"/>
      <c r="C257" s="252"/>
      <c r="D257" s="242" t="s">
        <v>145</v>
      </c>
      <c r="E257" s="253" t="s">
        <v>1</v>
      </c>
      <c r="F257" s="254" t="s">
        <v>399</v>
      </c>
      <c r="G257" s="252"/>
      <c r="H257" s="255">
        <v>0.90000000000000002</v>
      </c>
      <c r="I257" s="256"/>
      <c r="J257" s="252"/>
      <c r="K257" s="252"/>
      <c r="L257" s="257"/>
      <c r="M257" s="258"/>
      <c r="N257" s="259"/>
      <c r="O257" s="259"/>
      <c r="P257" s="259"/>
      <c r="Q257" s="259"/>
      <c r="R257" s="259"/>
      <c r="S257" s="259"/>
      <c r="T257" s="260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1" t="s">
        <v>145</v>
      </c>
      <c r="AU257" s="261" t="s">
        <v>89</v>
      </c>
      <c r="AV257" s="14" t="s">
        <v>89</v>
      </c>
      <c r="AW257" s="14" t="s">
        <v>35</v>
      </c>
      <c r="AX257" s="14" t="s">
        <v>79</v>
      </c>
      <c r="AY257" s="261" t="s">
        <v>136</v>
      </c>
    </row>
    <row r="258" s="16" customFormat="1">
      <c r="A258" s="16"/>
      <c r="B258" s="290"/>
      <c r="C258" s="291"/>
      <c r="D258" s="242" t="s">
        <v>145</v>
      </c>
      <c r="E258" s="292" t="s">
        <v>1</v>
      </c>
      <c r="F258" s="293" t="s">
        <v>400</v>
      </c>
      <c r="G258" s="291"/>
      <c r="H258" s="294">
        <v>7.9199999999999999</v>
      </c>
      <c r="I258" s="295"/>
      <c r="J258" s="291"/>
      <c r="K258" s="291"/>
      <c r="L258" s="296"/>
      <c r="M258" s="297"/>
      <c r="N258" s="298"/>
      <c r="O258" s="298"/>
      <c r="P258" s="298"/>
      <c r="Q258" s="298"/>
      <c r="R258" s="298"/>
      <c r="S258" s="298"/>
      <c r="T258" s="299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T258" s="300" t="s">
        <v>145</v>
      </c>
      <c r="AU258" s="300" t="s">
        <v>89</v>
      </c>
      <c r="AV258" s="16" t="s">
        <v>150</v>
      </c>
      <c r="AW258" s="16" t="s">
        <v>35</v>
      </c>
      <c r="AX258" s="16" t="s">
        <v>79</v>
      </c>
      <c r="AY258" s="300" t="s">
        <v>136</v>
      </c>
    </row>
    <row r="259" s="13" customFormat="1">
      <c r="A259" s="13"/>
      <c r="B259" s="240"/>
      <c r="C259" s="241"/>
      <c r="D259" s="242" t="s">
        <v>145</v>
      </c>
      <c r="E259" s="243" t="s">
        <v>1</v>
      </c>
      <c r="F259" s="244" t="s">
        <v>401</v>
      </c>
      <c r="G259" s="241"/>
      <c r="H259" s="243" t="s">
        <v>1</v>
      </c>
      <c r="I259" s="245"/>
      <c r="J259" s="241"/>
      <c r="K259" s="241"/>
      <c r="L259" s="246"/>
      <c r="M259" s="247"/>
      <c r="N259" s="248"/>
      <c r="O259" s="248"/>
      <c r="P259" s="248"/>
      <c r="Q259" s="248"/>
      <c r="R259" s="248"/>
      <c r="S259" s="248"/>
      <c r="T259" s="249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0" t="s">
        <v>145</v>
      </c>
      <c r="AU259" s="250" t="s">
        <v>89</v>
      </c>
      <c r="AV259" s="13" t="s">
        <v>87</v>
      </c>
      <c r="AW259" s="13" t="s">
        <v>35</v>
      </c>
      <c r="AX259" s="13" t="s">
        <v>79</v>
      </c>
      <c r="AY259" s="250" t="s">
        <v>136</v>
      </c>
    </row>
    <row r="260" s="13" customFormat="1">
      <c r="A260" s="13"/>
      <c r="B260" s="240"/>
      <c r="C260" s="241"/>
      <c r="D260" s="242" t="s">
        <v>145</v>
      </c>
      <c r="E260" s="243" t="s">
        <v>1</v>
      </c>
      <c r="F260" s="244" t="s">
        <v>402</v>
      </c>
      <c r="G260" s="241"/>
      <c r="H260" s="243" t="s">
        <v>1</v>
      </c>
      <c r="I260" s="245"/>
      <c r="J260" s="241"/>
      <c r="K260" s="241"/>
      <c r="L260" s="246"/>
      <c r="M260" s="247"/>
      <c r="N260" s="248"/>
      <c r="O260" s="248"/>
      <c r="P260" s="248"/>
      <c r="Q260" s="248"/>
      <c r="R260" s="248"/>
      <c r="S260" s="248"/>
      <c r="T260" s="249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0" t="s">
        <v>145</v>
      </c>
      <c r="AU260" s="250" t="s">
        <v>89</v>
      </c>
      <c r="AV260" s="13" t="s">
        <v>87</v>
      </c>
      <c r="AW260" s="13" t="s">
        <v>35</v>
      </c>
      <c r="AX260" s="13" t="s">
        <v>79</v>
      </c>
      <c r="AY260" s="250" t="s">
        <v>136</v>
      </c>
    </row>
    <row r="261" s="14" customFormat="1">
      <c r="A261" s="14"/>
      <c r="B261" s="251"/>
      <c r="C261" s="252"/>
      <c r="D261" s="242" t="s">
        <v>145</v>
      </c>
      <c r="E261" s="253" t="s">
        <v>1</v>
      </c>
      <c r="F261" s="254" t="s">
        <v>403</v>
      </c>
      <c r="G261" s="252"/>
      <c r="H261" s="255">
        <v>14.587999999999999</v>
      </c>
      <c r="I261" s="256"/>
      <c r="J261" s="252"/>
      <c r="K261" s="252"/>
      <c r="L261" s="257"/>
      <c r="M261" s="258"/>
      <c r="N261" s="259"/>
      <c r="O261" s="259"/>
      <c r="P261" s="259"/>
      <c r="Q261" s="259"/>
      <c r="R261" s="259"/>
      <c r="S261" s="259"/>
      <c r="T261" s="26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1" t="s">
        <v>145</v>
      </c>
      <c r="AU261" s="261" t="s">
        <v>89</v>
      </c>
      <c r="AV261" s="14" t="s">
        <v>89</v>
      </c>
      <c r="AW261" s="14" t="s">
        <v>35</v>
      </c>
      <c r="AX261" s="14" t="s">
        <v>79</v>
      </c>
      <c r="AY261" s="261" t="s">
        <v>136</v>
      </c>
    </row>
    <row r="262" s="16" customFormat="1">
      <c r="A262" s="16"/>
      <c r="B262" s="290"/>
      <c r="C262" s="291"/>
      <c r="D262" s="242" t="s">
        <v>145</v>
      </c>
      <c r="E262" s="292" t="s">
        <v>1</v>
      </c>
      <c r="F262" s="293" t="s">
        <v>400</v>
      </c>
      <c r="G262" s="291"/>
      <c r="H262" s="294">
        <v>14.587999999999999</v>
      </c>
      <c r="I262" s="295"/>
      <c r="J262" s="291"/>
      <c r="K262" s="291"/>
      <c r="L262" s="296"/>
      <c r="M262" s="297"/>
      <c r="N262" s="298"/>
      <c r="O262" s="298"/>
      <c r="P262" s="298"/>
      <c r="Q262" s="298"/>
      <c r="R262" s="298"/>
      <c r="S262" s="298"/>
      <c r="T262" s="299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T262" s="300" t="s">
        <v>145</v>
      </c>
      <c r="AU262" s="300" t="s">
        <v>89</v>
      </c>
      <c r="AV262" s="16" t="s">
        <v>150</v>
      </c>
      <c r="AW262" s="16" t="s">
        <v>35</v>
      </c>
      <c r="AX262" s="16" t="s">
        <v>79</v>
      </c>
      <c r="AY262" s="300" t="s">
        <v>136</v>
      </c>
    </row>
    <row r="263" s="15" customFormat="1">
      <c r="A263" s="15"/>
      <c r="B263" s="269"/>
      <c r="C263" s="270"/>
      <c r="D263" s="242" t="s">
        <v>145</v>
      </c>
      <c r="E263" s="271" t="s">
        <v>1</v>
      </c>
      <c r="F263" s="272" t="s">
        <v>244</v>
      </c>
      <c r="G263" s="270"/>
      <c r="H263" s="273">
        <v>22.507999999999999</v>
      </c>
      <c r="I263" s="274"/>
      <c r="J263" s="270"/>
      <c r="K263" s="270"/>
      <c r="L263" s="275"/>
      <c r="M263" s="276"/>
      <c r="N263" s="277"/>
      <c r="O263" s="277"/>
      <c r="P263" s="277"/>
      <c r="Q263" s="277"/>
      <c r="R263" s="277"/>
      <c r="S263" s="277"/>
      <c r="T263" s="278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9" t="s">
        <v>145</v>
      </c>
      <c r="AU263" s="279" t="s">
        <v>89</v>
      </c>
      <c r="AV263" s="15" t="s">
        <v>155</v>
      </c>
      <c r="AW263" s="15" t="s">
        <v>35</v>
      </c>
      <c r="AX263" s="15" t="s">
        <v>87</v>
      </c>
      <c r="AY263" s="279" t="s">
        <v>136</v>
      </c>
    </row>
    <row r="264" s="2" customFormat="1" ht="16.5" customHeight="1">
      <c r="A264" s="39"/>
      <c r="B264" s="40"/>
      <c r="C264" s="280" t="s">
        <v>404</v>
      </c>
      <c r="D264" s="280" t="s">
        <v>351</v>
      </c>
      <c r="E264" s="281" t="s">
        <v>405</v>
      </c>
      <c r="F264" s="282" t="s">
        <v>406</v>
      </c>
      <c r="G264" s="283" t="s">
        <v>354</v>
      </c>
      <c r="H264" s="284">
        <v>7.9199999999999999</v>
      </c>
      <c r="I264" s="285"/>
      <c r="J264" s="286">
        <f>ROUND(I264*H264,2)</f>
        <v>0</v>
      </c>
      <c r="K264" s="282" t="s">
        <v>222</v>
      </c>
      <c r="L264" s="287"/>
      <c r="M264" s="288" t="s">
        <v>1</v>
      </c>
      <c r="N264" s="289" t="s">
        <v>44</v>
      </c>
      <c r="O264" s="92"/>
      <c r="P264" s="236">
        <f>O264*H264</f>
        <v>0</v>
      </c>
      <c r="Q264" s="236">
        <v>1</v>
      </c>
      <c r="R264" s="236">
        <f>Q264*H264</f>
        <v>7.9199999999999999</v>
      </c>
      <c r="S264" s="236">
        <v>0</v>
      </c>
      <c r="T264" s="237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8" t="s">
        <v>171</v>
      </c>
      <c r="AT264" s="238" t="s">
        <v>351</v>
      </c>
      <c r="AU264" s="238" t="s">
        <v>89</v>
      </c>
      <c r="AY264" s="18" t="s">
        <v>136</v>
      </c>
      <c r="BE264" s="239">
        <f>IF(N264="základní",J264,0)</f>
        <v>0</v>
      </c>
      <c r="BF264" s="239">
        <f>IF(N264="snížená",J264,0)</f>
        <v>0</v>
      </c>
      <c r="BG264" s="239">
        <f>IF(N264="zákl. přenesená",J264,0)</f>
        <v>0</v>
      </c>
      <c r="BH264" s="239">
        <f>IF(N264="sníž. přenesená",J264,0)</f>
        <v>0</v>
      </c>
      <c r="BI264" s="239">
        <f>IF(N264="nulová",J264,0)</f>
        <v>0</v>
      </c>
      <c r="BJ264" s="18" t="s">
        <v>87</v>
      </c>
      <c r="BK264" s="239">
        <f>ROUND(I264*H264,2)</f>
        <v>0</v>
      </c>
      <c r="BL264" s="18" t="s">
        <v>155</v>
      </c>
      <c r="BM264" s="238" t="s">
        <v>407</v>
      </c>
    </row>
    <row r="265" s="2" customFormat="1" ht="16.5" customHeight="1">
      <c r="A265" s="39"/>
      <c r="B265" s="40"/>
      <c r="C265" s="280" t="s">
        <v>408</v>
      </c>
      <c r="D265" s="280" t="s">
        <v>351</v>
      </c>
      <c r="E265" s="281" t="s">
        <v>409</v>
      </c>
      <c r="F265" s="282" t="s">
        <v>410</v>
      </c>
      <c r="G265" s="283" t="s">
        <v>354</v>
      </c>
      <c r="H265" s="284">
        <v>29.175999999999998</v>
      </c>
      <c r="I265" s="285"/>
      <c r="J265" s="286">
        <f>ROUND(I265*H265,2)</f>
        <v>0</v>
      </c>
      <c r="K265" s="282" t="s">
        <v>222</v>
      </c>
      <c r="L265" s="287"/>
      <c r="M265" s="288" t="s">
        <v>1</v>
      </c>
      <c r="N265" s="289" t="s">
        <v>44</v>
      </c>
      <c r="O265" s="92"/>
      <c r="P265" s="236">
        <f>O265*H265</f>
        <v>0</v>
      </c>
      <c r="Q265" s="236">
        <v>1</v>
      </c>
      <c r="R265" s="236">
        <f>Q265*H265</f>
        <v>29.175999999999998</v>
      </c>
      <c r="S265" s="236">
        <v>0</v>
      </c>
      <c r="T265" s="237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38" t="s">
        <v>171</v>
      </c>
      <c r="AT265" s="238" t="s">
        <v>351</v>
      </c>
      <c r="AU265" s="238" t="s">
        <v>89</v>
      </c>
      <c r="AY265" s="18" t="s">
        <v>136</v>
      </c>
      <c r="BE265" s="239">
        <f>IF(N265="základní",J265,0)</f>
        <v>0</v>
      </c>
      <c r="BF265" s="239">
        <f>IF(N265="snížená",J265,0)</f>
        <v>0</v>
      </c>
      <c r="BG265" s="239">
        <f>IF(N265="zákl. přenesená",J265,0)</f>
        <v>0</v>
      </c>
      <c r="BH265" s="239">
        <f>IF(N265="sníž. přenesená",J265,0)</f>
        <v>0</v>
      </c>
      <c r="BI265" s="239">
        <f>IF(N265="nulová",J265,0)</f>
        <v>0</v>
      </c>
      <c r="BJ265" s="18" t="s">
        <v>87</v>
      </c>
      <c r="BK265" s="239">
        <f>ROUND(I265*H265,2)</f>
        <v>0</v>
      </c>
      <c r="BL265" s="18" t="s">
        <v>155</v>
      </c>
      <c r="BM265" s="238" t="s">
        <v>411</v>
      </c>
    </row>
    <row r="266" s="13" customFormat="1">
      <c r="A266" s="13"/>
      <c r="B266" s="240"/>
      <c r="C266" s="241"/>
      <c r="D266" s="242" t="s">
        <v>145</v>
      </c>
      <c r="E266" s="243" t="s">
        <v>1</v>
      </c>
      <c r="F266" s="244" t="s">
        <v>401</v>
      </c>
      <c r="G266" s="241"/>
      <c r="H266" s="243" t="s">
        <v>1</v>
      </c>
      <c r="I266" s="245"/>
      <c r="J266" s="241"/>
      <c r="K266" s="241"/>
      <c r="L266" s="246"/>
      <c r="M266" s="247"/>
      <c r="N266" s="248"/>
      <c r="O266" s="248"/>
      <c r="P266" s="248"/>
      <c r="Q266" s="248"/>
      <c r="R266" s="248"/>
      <c r="S266" s="248"/>
      <c r="T266" s="249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0" t="s">
        <v>145</v>
      </c>
      <c r="AU266" s="250" t="s">
        <v>89</v>
      </c>
      <c r="AV266" s="13" t="s">
        <v>87</v>
      </c>
      <c r="AW266" s="13" t="s">
        <v>35</v>
      </c>
      <c r="AX266" s="13" t="s">
        <v>79</v>
      </c>
      <c r="AY266" s="250" t="s">
        <v>136</v>
      </c>
    </row>
    <row r="267" s="13" customFormat="1">
      <c r="A267" s="13"/>
      <c r="B267" s="240"/>
      <c r="C267" s="241"/>
      <c r="D267" s="242" t="s">
        <v>145</v>
      </c>
      <c r="E267" s="243" t="s">
        <v>1</v>
      </c>
      <c r="F267" s="244" t="s">
        <v>402</v>
      </c>
      <c r="G267" s="241"/>
      <c r="H267" s="243" t="s">
        <v>1</v>
      </c>
      <c r="I267" s="245"/>
      <c r="J267" s="241"/>
      <c r="K267" s="241"/>
      <c r="L267" s="246"/>
      <c r="M267" s="247"/>
      <c r="N267" s="248"/>
      <c r="O267" s="248"/>
      <c r="P267" s="248"/>
      <c r="Q267" s="248"/>
      <c r="R267" s="248"/>
      <c r="S267" s="248"/>
      <c r="T267" s="249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0" t="s">
        <v>145</v>
      </c>
      <c r="AU267" s="250" t="s">
        <v>89</v>
      </c>
      <c r="AV267" s="13" t="s">
        <v>87</v>
      </c>
      <c r="AW267" s="13" t="s">
        <v>35</v>
      </c>
      <c r="AX267" s="13" t="s">
        <v>79</v>
      </c>
      <c r="AY267" s="250" t="s">
        <v>136</v>
      </c>
    </row>
    <row r="268" s="14" customFormat="1">
      <c r="A268" s="14"/>
      <c r="B268" s="251"/>
      <c r="C268" s="252"/>
      <c r="D268" s="242" t="s">
        <v>145</v>
      </c>
      <c r="E268" s="253" t="s">
        <v>1</v>
      </c>
      <c r="F268" s="254" t="s">
        <v>403</v>
      </c>
      <c r="G268" s="252"/>
      <c r="H268" s="255">
        <v>14.587999999999999</v>
      </c>
      <c r="I268" s="256"/>
      <c r="J268" s="252"/>
      <c r="K268" s="252"/>
      <c r="L268" s="257"/>
      <c r="M268" s="258"/>
      <c r="N268" s="259"/>
      <c r="O268" s="259"/>
      <c r="P268" s="259"/>
      <c r="Q268" s="259"/>
      <c r="R268" s="259"/>
      <c r="S268" s="259"/>
      <c r="T268" s="260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1" t="s">
        <v>145</v>
      </c>
      <c r="AU268" s="261" t="s">
        <v>89</v>
      </c>
      <c r="AV268" s="14" t="s">
        <v>89</v>
      </c>
      <c r="AW268" s="14" t="s">
        <v>35</v>
      </c>
      <c r="AX268" s="14" t="s">
        <v>87</v>
      </c>
      <c r="AY268" s="261" t="s">
        <v>136</v>
      </c>
    </row>
    <row r="269" s="14" customFormat="1">
      <c r="A269" s="14"/>
      <c r="B269" s="251"/>
      <c r="C269" s="252"/>
      <c r="D269" s="242" t="s">
        <v>145</v>
      </c>
      <c r="E269" s="252"/>
      <c r="F269" s="254" t="s">
        <v>412</v>
      </c>
      <c r="G269" s="252"/>
      <c r="H269" s="255">
        <v>29.175999999999998</v>
      </c>
      <c r="I269" s="256"/>
      <c r="J269" s="252"/>
      <c r="K269" s="252"/>
      <c r="L269" s="257"/>
      <c r="M269" s="258"/>
      <c r="N269" s="259"/>
      <c r="O269" s="259"/>
      <c r="P269" s="259"/>
      <c r="Q269" s="259"/>
      <c r="R269" s="259"/>
      <c r="S269" s="259"/>
      <c r="T269" s="260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1" t="s">
        <v>145</v>
      </c>
      <c r="AU269" s="261" t="s">
        <v>89</v>
      </c>
      <c r="AV269" s="14" t="s">
        <v>89</v>
      </c>
      <c r="AW269" s="14" t="s">
        <v>4</v>
      </c>
      <c r="AX269" s="14" t="s">
        <v>87</v>
      </c>
      <c r="AY269" s="261" t="s">
        <v>136</v>
      </c>
    </row>
    <row r="270" s="2" customFormat="1" ht="33" customHeight="1">
      <c r="A270" s="39"/>
      <c r="B270" s="40"/>
      <c r="C270" s="227" t="s">
        <v>413</v>
      </c>
      <c r="D270" s="227" t="s">
        <v>139</v>
      </c>
      <c r="E270" s="228" t="s">
        <v>414</v>
      </c>
      <c r="F270" s="229" t="s">
        <v>415</v>
      </c>
      <c r="G270" s="230" t="s">
        <v>256</v>
      </c>
      <c r="H270" s="231">
        <v>22.986000000000001</v>
      </c>
      <c r="I270" s="232"/>
      <c r="J270" s="233">
        <f>ROUND(I270*H270,2)</f>
        <v>0</v>
      </c>
      <c r="K270" s="229" t="s">
        <v>222</v>
      </c>
      <c r="L270" s="45"/>
      <c r="M270" s="234" t="s">
        <v>1</v>
      </c>
      <c r="N270" s="235" t="s">
        <v>44</v>
      </c>
      <c r="O270" s="92"/>
      <c r="P270" s="236">
        <f>O270*H270</f>
        <v>0</v>
      </c>
      <c r="Q270" s="236">
        <v>0</v>
      </c>
      <c r="R270" s="236">
        <f>Q270*H270</f>
        <v>0</v>
      </c>
      <c r="S270" s="236">
        <v>0</v>
      </c>
      <c r="T270" s="237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8" t="s">
        <v>155</v>
      </c>
      <c r="AT270" s="238" t="s">
        <v>139</v>
      </c>
      <c r="AU270" s="238" t="s">
        <v>89</v>
      </c>
      <c r="AY270" s="18" t="s">
        <v>136</v>
      </c>
      <c r="BE270" s="239">
        <f>IF(N270="základní",J270,0)</f>
        <v>0</v>
      </c>
      <c r="BF270" s="239">
        <f>IF(N270="snížená",J270,0)</f>
        <v>0</v>
      </c>
      <c r="BG270" s="239">
        <f>IF(N270="zákl. přenesená",J270,0)</f>
        <v>0</v>
      </c>
      <c r="BH270" s="239">
        <f>IF(N270="sníž. přenesená",J270,0)</f>
        <v>0</v>
      </c>
      <c r="BI270" s="239">
        <f>IF(N270="nulová",J270,0)</f>
        <v>0</v>
      </c>
      <c r="BJ270" s="18" t="s">
        <v>87</v>
      </c>
      <c r="BK270" s="239">
        <f>ROUND(I270*H270,2)</f>
        <v>0</v>
      </c>
      <c r="BL270" s="18" t="s">
        <v>155</v>
      </c>
      <c r="BM270" s="238" t="s">
        <v>416</v>
      </c>
    </row>
    <row r="271" s="2" customFormat="1">
      <c r="A271" s="39"/>
      <c r="B271" s="40"/>
      <c r="C271" s="41"/>
      <c r="D271" s="242" t="s">
        <v>224</v>
      </c>
      <c r="E271" s="41"/>
      <c r="F271" s="265" t="s">
        <v>225</v>
      </c>
      <c r="G271" s="41"/>
      <c r="H271" s="41"/>
      <c r="I271" s="266"/>
      <c r="J271" s="41"/>
      <c r="K271" s="41"/>
      <c r="L271" s="45"/>
      <c r="M271" s="267"/>
      <c r="N271" s="268"/>
      <c r="O271" s="92"/>
      <c r="P271" s="92"/>
      <c r="Q271" s="92"/>
      <c r="R271" s="92"/>
      <c r="S271" s="92"/>
      <c r="T271" s="9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224</v>
      </c>
      <c r="AU271" s="18" t="s">
        <v>89</v>
      </c>
    </row>
    <row r="272" s="14" customFormat="1">
      <c r="A272" s="14"/>
      <c r="B272" s="251"/>
      <c r="C272" s="252"/>
      <c r="D272" s="242" t="s">
        <v>145</v>
      </c>
      <c r="E272" s="253" t="s">
        <v>1</v>
      </c>
      <c r="F272" s="254" t="s">
        <v>417</v>
      </c>
      <c r="G272" s="252"/>
      <c r="H272" s="255">
        <v>13.986000000000001</v>
      </c>
      <c r="I272" s="256"/>
      <c r="J272" s="252"/>
      <c r="K272" s="252"/>
      <c r="L272" s="257"/>
      <c r="M272" s="258"/>
      <c r="N272" s="259"/>
      <c r="O272" s="259"/>
      <c r="P272" s="259"/>
      <c r="Q272" s="259"/>
      <c r="R272" s="259"/>
      <c r="S272" s="259"/>
      <c r="T272" s="260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1" t="s">
        <v>145</v>
      </c>
      <c r="AU272" s="261" t="s">
        <v>89</v>
      </c>
      <c r="AV272" s="14" t="s">
        <v>89</v>
      </c>
      <c r="AW272" s="14" t="s">
        <v>35</v>
      </c>
      <c r="AX272" s="14" t="s">
        <v>79</v>
      </c>
      <c r="AY272" s="261" t="s">
        <v>136</v>
      </c>
    </row>
    <row r="273" s="14" customFormat="1">
      <c r="A273" s="14"/>
      <c r="B273" s="251"/>
      <c r="C273" s="252"/>
      <c r="D273" s="242" t="s">
        <v>145</v>
      </c>
      <c r="E273" s="253" t="s">
        <v>1</v>
      </c>
      <c r="F273" s="254" t="s">
        <v>418</v>
      </c>
      <c r="G273" s="252"/>
      <c r="H273" s="255">
        <v>9</v>
      </c>
      <c r="I273" s="256"/>
      <c r="J273" s="252"/>
      <c r="K273" s="252"/>
      <c r="L273" s="257"/>
      <c r="M273" s="258"/>
      <c r="N273" s="259"/>
      <c r="O273" s="259"/>
      <c r="P273" s="259"/>
      <c r="Q273" s="259"/>
      <c r="R273" s="259"/>
      <c r="S273" s="259"/>
      <c r="T273" s="260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1" t="s">
        <v>145</v>
      </c>
      <c r="AU273" s="261" t="s">
        <v>89</v>
      </c>
      <c r="AV273" s="14" t="s">
        <v>89</v>
      </c>
      <c r="AW273" s="14" t="s">
        <v>35</v>
      </c>
      <c r="AX273" s="14" t="s">
        <v>79</v>
      </c>
      <c r="AY273" s="261" t="s">
        <v>136</v>
      </c>
    </row>
    <row r="274" s="15" customFormat="1">
      <c r="A274" s="15"/>
      <c r="B274" s="269"/>
      <c r="C274" s="270"/>
      <c r="D274" s="242" t="s">
        <v>145</v>
      </c>
      <c r="E274" s="271" t="s">
        <v>1</v>
      </c>
      <c r="F274" s="272" t="s">
        <v>244</v>
      </c>
      <c r="G274" s="270"/>
      <c r="H274" s="273">
        <v>22.986000000000001</v>
      </c>
      <c r="I274" s="274"/>
      <c r="J274" s="270"/>
      <c r="K274" s="270"/>
      <c r="L274" s="275"/>
      <c r="M274" s="276"/>
      <c r="N274" s="277"/>
      <c r="O274" s="277"/>
      <c r="P274" s="277"/>
      <c r="Q274" s="277"/>
      <c r="R274" s="277"/>
      <c r="S274" s="277"/>
      <c r="T274" s="278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9" t="s">
        <v>145</v>
      </c>
      <c r="AU274" s="279" t="s">
        <v>89</v>
      </c>
      <c r="AV274" s="15" t="s">
        <v>155</v>
      </c>
      <c r="AW274" s="15" t="s">
        <v>35</v>
      </c>
      <c r="AX274" s="15" t="s">
        <v>87</v>
      </c>
      <c r="AY274" s="279" t="s">
        <v>136</v>
      </c>
    </row>
    <row r="275" s="2" customFormat="1" ht="24.15" customHeight="1">
      <c r="A275" s="39"/>
      <c r="B275" s="40"/>
      <c r="C275" s="227" t="s">
        <v>419</v>
      </c>
      <c r="D275" s="227" t="s">
        <v>139</v>
      </c>
      <c r="E275" s="228" t="s">
        <v>420</v>
      </c>
      <c r="F275" s="229" t="s">
        <v>421</v>
      </c>
      <c r="G275" s="230" t="s">
        <v>221</v>
      </c>
      <c r="H275" s="231">
        <v>36</v>
      </c>
      <c r="I275" s="232"/>
      <c r="J275" s="233">
        <f>ROUND(I275*H275,2)</f>
        <v>0</v>
      </c>
      <c r="K275" s="229" t="s">
        <v>222</v>
      </c>
      <c r="L275" s="45"/>
      <c r="M275" s="234" t="s">
        <v>1</v>
      </c>
      <c r="N275" s="235" t="s">
        <v>44</v>
      </c>
      <c r="O275" s="92"/>
      <c r="P275" s="236">
        <f>O275*H275</f>
        <v>0</v>
      </c>
      <c r="Q275" s="236">
        <v>0</v>
      </c>
      <c r="R275" s="236">
        <f>Q275*H275</f>
        <v>0</v>
      </c>
      <c r="S275" s="236">
        <v>0</v>
      </c>
      <c r="T275" s="237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38" t="s">
        <v>155</v>
      </c>
      <c r="AT275" s="238" t="s">
        <v>139</v>
      </c>
      <c r="AU275" s="238" t="s">
        <v>89</v>
      </c>
      <c r="AY275" s="18" t="s">
        <v>136</v>
      </c>
      <c r="BE275" s="239">
        <f>IF(N275="základní",J275,0)</f>
        <v>0</v>
      </c>
      <c r="BF275" s="239">
        <f>IF(N275="snížená",J275,0)</f>
        <v>0</v>
      </c>
      <c r="BG275" s="239">
        <f>IF(N275="zákl. přenesená",J275,0)</f>
        <v>0</v>
      </c>
      <c r="BH275" s="239">
        <f>IF(N275="sníž. přenesená",J275,0)</f>
        <v>0</v>
      </c>
      <c r="BI275" s="239">
        <f>IF(N275="nulová",J275,0)</f>
        <v>0</v>
      </c>
      <c r="BJ275" s="18" t="s">
        <v>87</v>
      </c>
      <c r="BK275" s="239">
        <f>ROUND(I275*H275,2)</f>
        <v>0</v>
      </c>
      <c r="BL275" s="18" t="s">
        <v>155</v>
      </c>
      <c r="BM275" s="238" t="s">
        <v>422</v>
      </c>
    </row>
    <row r="276" s="2" customFormat="1">
      <c r="A276" s="39"/>
      <c r="B276" s="40"/>
      <c r="C276" s="41"/>
      <c r="D276" s="242" t="s">
        <v>224</v>
      </c>
      <c r="E276" s="41"/>
      <c r="F276" s="265" t="s">
        <v>225</v>
      </c>
      <c r="G276" s="41"/>
      <c r="H276" s="41"/>
      <c r="I276" s="266"/>
      <c r="J276" s="41"/>
      <c r="K276" s="41"/>
      <c r="L276" s="45"/>
      <c r="M276" s="267"/>
      <c r="N276" s="268"/>
      <c r="O276" s="92"/>
      <c r="P276" s="92"/>
      <c r="Q276" s="92"/>
      <c r="R276" s="92"/>
      <c r="S276" s="92"/>
      <c r="T276" s="93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224</v>
      </c>
      <c r="AU276" s="18" t="s">
        <v>89</v>
      </c>
    </row>
    <row r="277" s="2" customFormat="1" ht="16.5" customHeight="1">
      <c r="A277" s="39"/>
      <c r="B277" s="40"/>
      <c r="C277" s="280" t="s">
        <v>423</v>
      </c>
      <c r="D277" s="280" t="s">
        <v>351</v>
      </c>
      <c r="E277" s="281" t="s">
        <v>424</v>
      </c>
      <c r="F277" s="282" t="s">
        <v>425</v>
      </c>
      <c r="G277" s="283" t="s">
        <v>426</v>
      </c>
      <c r="H277" s="284">
        <v>0.71999999999999997</v>
      </c>
      <c r="I277" s="285"/>
      <c r="J277" s="286">
        <f>ROUND(I277*H277,2)</f>
        <v>0</v>
      </c>
      <c r="K277" s="282" t="s">
        <v>222</v>
      </c>
      <c r="L277" s="287"/>
      <c r="M277" s="288" t="s">
        <v>1</v>
      </c>
      <c r="N277" s="289" t="s">
        <v>44</v>
      </c>
      <c r="O277" s="92"/>
      <c r="P277" s="236">
        <f>O277*H277</f>
        <v>0</v>
      </c>
      <c r="Q277" s="236">
        <v>0.001</v>
      </c>
      <c r="R277" s="236">
        <f>Q277*H277</f>
        <v>0.00071999999999999994</v>
      </c>
      <c r="S277" s="236">
        <v>0</v>
      </c>
      <c r="T277" s="237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38" t="s">
        <v>171</v>
      </c>
      <c r="AT277" s="238" t="s">
        <v>351</v>
      </c>
      <c r="AU277" s="238" t="s">
        <v>89</v>
      </c>
      <c r="AY277" s="18" t="s">
        <v>136</v>
      </c>
      <c r="BE277" s="239">
        <f>IF(N277="základní",J277,0)</f>
        <v>0</v>
      </c>
      <c r="BF277" s="239">
        <f>IF(N277="snížená",J277,0)</f>
        <v>0</v>
      </c>
      <c r="BG277" s="239">
        <f>IF(N277="zákl. přenesená",J277,0)</f>
        <v>0</v>
      </c>
      <c r="BH277" s="239">
        <f>IF(N277="sníž. přenesená",J277,0)</f>
        <v>0</v>
      </c>
      <c r="BI277" s="239">
        <f>IF(N277="nulová",J277,0)</f>
        <v>0</v>
      </c>
      <c r="BJ277" s="18" t="s">
        <v>87</v>
      </c>
      <c r="BK277" s="239">
        <f>ROUND(I277*H277,2)</f>
        <v>0</v>
      </c>
      <c r="BL277" s="18" t="s">
        <v>155</v>
      </c>
      <c r="BM277" s="238" t="s">
        <v>427</v>
      </c>
    </row>
    <row r="278" s="14" customFormat="1">
      <c r="A278" s="14"/>
      <c r="B278" s="251"/>
      <c r="C278" s="252"/>
      <c r="D278" s="242" t="s">
        <v>145</v>
      </c>
      <c r="E278" s="252"/>
      <c r="F278" s="254" t="s">
        <v>428</v>
      </c>
      <c r="G278" s="252"/>
      <c r="H278" s="255">
        <v>0.71999999999999997</v>
      </c>
      <c r="I278" s="256"/>
      <c r="J278" s="252"/>
      <c r="K278" s="252"/>
      <c r="L278" s="257"/>
      <c r="M278" s="258"/>
      <c r="N278" s="259"/>
      <c r="O278" s="259"/>
      <c r="P278" s="259"/>
      <c r="Q278" s="259"/>
      <c r="R278" s="259"/>
      <c r="S278" s="259"/>
      <c r="T278" s="260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1" t="s">
        <v>145</v>
      </c>
      <c r="AU278" s="261" t="s">
        <v>89</v>
      </c>
      <c r="AV278" s="14" t="s">
        <v>89</v>
      </c>
      <c r="AW278" s="14" t="s">
        <v>4</v>
      </c>
      <c r="AX278" s="14" t="s">
        <v>87</v>
      </c>
      <c r="AY278" s="261" t="s">
        <v>136</v>
      </c>
    </row>
    <row r="279" s="2" customFormat="1" ht="24.15" customHeight="1">
      <c r="A279" s="39"/>
      <c r="B279" s="40"/>
      <c r="C279" s="227" t="s">
        <v>429</v>
      </c>
      <c r="D279" s="227" t="s">
        <v>139</v>
      </c>
      <c r="E279" s="228" t="s">
        <v>430</v>
      </c>
      <c r="F279" s="229" t="s">
        <v>431</v>
      </c>
      <c r="G279" s="230" t="s">
        <v>221</v>
      </c>
      <c r="H279" s="231">
        <v>278.5</v>
      </c>
      <c r="I279" s="232"/>
      <c r="J279" s="233">
        <f>ROUND(I279*H279,2)</f>
        <v>0</v>
      </c>
      <c r="K279" s="229" t="s">
        <v>222</v>
      </c>
      <c r="L279" s="45"/>
      <c r="M279" s="234" t="s">
        <v>1</v>
      </c>
      <c r="N279" s="235" t="s">
        <v>44</v>
      </c>
      <c r="O279" s="92"/>
      <c r="P279" s="236">
        <f>O279*H279</f>
        <v>0</v>
      </c>
      <c r="Q279" s="236">
        <v>0</v>
      </c>
      <c r="R279" s="236">
        <f>Q279*H279</f>
        <v>0</v>
      </c>
      <c r="S279" s="236">
        <v>0</v>
      </c>
      <c r="T279" s="237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38" t="s">
        <v>155</v>
      </c>
      <c r="AT279" s="238" t="s">
        <v>139</v>
      </c>
      <c r="AU279" s="238" t="s">
        <v>89</v>
      </c>
      <c r="AY279" s="18" t="s">
        <v>136</v>
      </c>
      <c r="BE279" s="239">
        <f>IF(N279="základní",J279,0)</f>
        <v>0</v>
      </c>
      <c r="BF279" s="239">
        <f>IF(N279="snížená",J279,0)</f>
        <v>0</v>
      </c>
      <c r="BG279" s="239">
        <f>IF(N279="zákl. přenesená",J279,0)</f>
        <v>0</v>
      </c>
      <c r="BH279" s="239">
        <f>IF(N279="sníž. přenesená",J279,0)</f>
        <v>0</v>
      </c>
      <c r="BI279" s="239">
        <f>IF(N279="nulová",J279,0)</f>
        <v>0</v>
      </c>
      <c r="BJ279" s="18" t="s">
        <v>87</v>
      </c>
      <c r="BK279" s="239">
        <f>ROUND(I279*H279,2)</f>
        <v>0</v>
      </c>
      <c r="BL279" s="18" t="s">
        <v>155</v>
      </c>
      <c r="BM279" s="238" t="s">
        <v>432</v>
      </c>
    </row>
    <row r="280" s="2" customFormat="1">
      <c r="A280" s="39"/>
      <c r="B280" s="40"/>
      <c r="C280" s="41"/>
      <c r="D280" s="242" t="s">
        <v>224</v>
      </c>
      <c r="E280" s="41"/>
      <c r="F280" s="265" t="s">
        <v>225</v>
      </c>
      <c r="G280" s="41"/>
      <c r="H280" s="41"/>
      <c r="I280" s="266"/>
      <c r="J280" s="41"/>
      <c r="K280" s="41"/>
      <c r="L280" s="45"/>
      <c r="M280" s="267"/>
      <c r="N280" s="268"/>
      <c r="O280" s="92"/>
      <c r="P280" s="92"/>
      <c r="Q280" s="92"/>
      <c r="R280" s="92"/>
      <c r="S280" s="92"/>
      <c r="T280" s="93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224</v>
      </c>
      <c r="AU280" s="18" t="s">
        <v>89</v>
      </c>
    </row>
    <row r="281" s="14" customFormat="1">
      <c r="A281" s="14"/>
      <c r="B281" s="251"/>
      <c r="C281" s="252"/>
      <c r="D281" s="242" t="s">
        <v>145</v>
      </c>
      <c r="E281" s="253" t="s">
        <v>1</v>
      </c>
      <c r="F281" s="254" t="s">
        <v>433</v>
      </c>
      <c r="G281" s="252"/>
      <c r="H281" s="255">
        <v>278.5</v>
      </c>
      <c r="I281" s="256"/>
      <c r="J281" s="252"/>
      <c r="K281" s="252"/>
      <c r="L281" s="257"/>
      <c r="M281" s="258"/>
      <c r="N281" s="259"/>
      <c r="O281" s="259"/>
      <c r="P281" s="259"/>
      <c r="Q281" s="259"/>
      <c r="R281" s="259"/>
      <c r="S281" s="259"/>
      <c r="T281" s="260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1" t="s">
        <v>145</v>
      </c>
      <c r="AU281" s="261" t="s">
        <v>89</v>
      </c>
      <c r="AV281" s="14" t="s">
        <v>89</v>
      </c>
      <c r="AW281" s="14" t="s">
        <v>35</v>
      </c>
      <c r="AX281" s="14" t="s">
        <v>87</v>
      </c>
      <c r="AY281" s="261" t="s">
        <v>136</v>
      </c>
    </row>
    <row r="282" s="12" customFormat="1" ht="22.8" customHeight="1">
      <c r="A282" s="12"/>
      <c r="B282" s="211"/>
      <c r="C282" s="212"/>
      <c r="D282" s="213" t="s">
        <v>78</v>
      </c>
      <c r="E282" s="225" t="s">
        <v>89</v>
      </c>
      <c r="F282" s="225" t="s">
        <v>434</v>
      </c>
      <c r="G282" s="212"/>
      <c r="H282" s="212"/>
      <c r="I282" s="215"/>
      <c r="J282" s="226">
        <f>BK282</f>
        <v>0</v>
      </c>
      <c r="K282" s="212"/>
      <c r="L282" s="217"/>
      <c r="M282" s="218"/>
      <c r="N282" s="219"/>
      <c r="O282" s="219"/>
      <c r="P282" s="220">
        <f>SUM(P283:P288)</f>
        <v>0</v>
      </c>
      <c r="Q282" s="219"/>
      <c r="R282" s="220">
        <f>SUM(R283:R288)</f>
        <v>1.8279597999999999</v>
      </c>
      <c r="S282" s="219"/>
      <c r="T282" s="221">
        <f>SUM(T283:T288)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22" t="s">
        <v>87</v>
      </c>
      <c r="AT282" s="223" t="s">
        <v>78</v>
      </c>
      <c r="AU282" s="223" t="s">
        <v>87</v>
      </c>
      <c r="AY282" s="222" t="s">
        <v>136</v>
      </c>
      <c r="BK282" s="224">
        <f>SUM(BK283:BK288)</f>
        <v>0</v>
      </c>
    </row>
    <row r="283" s="2" customFormat="1" ht="24.15" customHeight="1">
      <c r="A283" s="39"/>
      <c r="B283" s="40"/>
      <c r="C283" s="227" t="s">
        <v>435</v>
      </c>
      <c r="D283" s="227" t="s">
        <v>139</v>
      </c>
      <c r="E283" s="228" t="s">
        <v>436</v>
      </c>
      <c r="F283" s="229" t="s">
        <v>437</v>
      </c>
      <c r="G283" s="230" t="s">
        <v>251</v>
      </c>
      <c r="H283" s="231">
        <v>1</v>
      </c>
      <c r="I283" s="232"/>
      <c r="J283" s="233">
        <f>ROUND(I283*H283,2)</f>
        <v>0</v>
      </c>
      <c r="K283" s="229" t="s">
        <v>222</v>
      </c>
      <c r="L283" s="45"/>
      <c r="M283" s="234" t="s">
        <v>1</v>
      </c>
      <c r="N283" s="235" t="s">
        <v>44</v>
      </c>
      <c r="O283" s="92"/>
      <c r="P283" s="236">
        <f>O283*H283</f>
        <v>0</v>
      </c>
      <c r="Q283" s="236">
        <v>0.029950000000000001</v>
      </c>
      <c r="R283" s="236">
        <f>Q283*H283</f>
        <v>0.029950000000000001</v>
      </c>
      <c r="S283" s="236">
        <v>0</v>
      </c>
      <c r="T283" s="237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8" t="s">
        <v>155</v>
      </c>
      <c r="AT283" s="238" t="s">
        <v>139</v>
      </c>
      <c r="AU283" s="238" t="s">
        <v>89</v>
      </c>
      <c r="AY283" s="18" t="s">
        <v>136</v>
      </c>
      <c r="BE283" s="239">
        <f>IF(N283="základní",J283,0)</f>
        <v>0</v>
      </c>
      <c r="BF283" s="239">
        <f>IF(N283="snížená",J283,0)</f>
        <v>0</v>
      </c>
      <c r="BG283" s="239">
        <f>IF(N283="zákl. přenesená",J283,0)</f>
        <v>0</v>
      </c>
      <c r="BH283" s="239">
        <f>IF(N283="sníž. přenesená",J283,0)</f>
        <v>0</v>
      </c>
      <c r="BI283" s="239">
        <f>IF(N283="nulová",J283,0)</f>
        <v>0</v>
      </c>
      <c r="BJ283" s="18" t="s">
        <v>87</v>
      </c>
      <c r="BK283" s="239">
        <f>ROUND(I283*H283,2)</f>
        <v>0</v>
      </c>
      <c r="BL283" s="18" t="s">
        <v>155</v>
      </c>
      <c r="BM283" s="238" t="s">
        <v>438</v>
      </c>
    </row>
    <row r="284" s="2" customFormat="1">
      <c r="A284" s="39"/>
      <c r="B284" s="40"/>
      <c r="C284" s="41"/>
      <c r="D284" s="242" t="s">
        <v>224</v>
      </c>
      <c r="E284" s="41"/>
      <c r="F284" s="265" t="s">
        <v>225</v>
      </c>
      <c r="G284" s="41"/>
      <c r="H284" s="41"/>
      <c r="I284" s="266"/>
      <c r="J284" s="41"/>
      <c r="K284" s="41"/>
      <c r="L284" s="45"/>
      <c r="M284" s="267"/>
      <c r="N284" s="268"/>
      <c r="O284" s="92"/>
      <c r="P284" s="92"/>
      <c r="Q284" s="92"/>
      <c r="R284" s="92"/>
      <c r="S284" s="92"/>
      <c r="T284" s="93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224</v>
      </c>
      <c r="AU284" s="18" t="s">
        <v>89</v>
      </c>
    </row>
    <row r="285" s="2" customFormat="1" ht="16.5" customHeight="1">
      <c r="A285" s="39"/>
      <c r="B285" s="40"/>
      <c r="C285" s="280" t="s">
        <v>439</v>
      </c>
      <c r="D285" s="280" t="s">
        <v>351</v>
      </c>
      <c r="E285" s="281" t="s">
        <v>440</v>
      </c>
      <c r="F285" s="282" t="s">
        <v>441</v>
      </c>
      <c r="G285" s="283" t="s">
        <v>442</v>
      </c>
      <c r="H285" s="284">
        <v>1</v>
      </c>
      <c r="I285" s="285"/>
      <c r="J285" s="286">
        <f>ROUND(I285*H285,2)</f>
        <v>0</v>
      </c>
      <c r="K285" s="282" t="s">
        <v>1</v>
      </c>
      <c r="L285" s="287"/>
      <c r="M285" s="288" t="s">
        <v>1</v>
      </c>
      <c r="N285" s="289" t="s">
        <v>44</v>
      </c>
      <c r="O285" s="92"/>
      <c r="P285" s="236">
        <f>O285*H285</f>
        <v>0</v>
      </c>
      <c r="Q285" s="236">
        <v>0.44700000000000001</v>
      </c>
      <c r="R285" s="236">
        <f>Q285*H285</f>
        <v>0.44700000000000001</v>
      </c>
      <c r="S285" s="236">
        <v>0</v>
      </c>
      <c r="T285" s="237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38" t="s">
        <v>171</v>
      </c>
      <c r="AT285" s="238" t="s">
        <v>351</v>
      </c>
      <c r="AU285" s="238" t="s">
        <v>89</v>
      </c>
      <c r="AY285" s="18" t="s">
        <v>136</v>
      </c>
      <c r="BE285" s="239">
        <f>IF(N285="základní",J285,0)</f>
        <v>0</v>
      </c>
      <c r="BF285" s="239">
        <f>IF(N285="snížená",J285,0)</f>
        <v>0</v>
      </c>
      <c r="BG285" s="239">
        <f>IF(N285="zákl. přenesená",J285,0)</f>
        <v>0</v>
      </c>
      <c r="BH285" s="239">
        <f>IF(N285="sníž. přenesená",J285,0)</f>
        <v>0</v>
      </c>
      <c r="BI285" s="239">
        <f>IF(N285="nulová",J285,0)</f>
        <v>0</v>
      </c>
      <c r="BJ285" s="18" t="s">
        <v>87</v>
      </c>
      <c r="BK285" s="239">
        <f>ROUND(I285*H285,2)</f>
        <v>0</v>
      </c>
      <c r="BL285" s="18" t="s">
        <v>155</v>
      </c>
      <c r="BM285" s="238" t="s">
        <v>443</v>
      </c>
    </row>
    <row r="286" s="2" customFormat="1" ht="16.5" customHeight="1">
      <c r="A286" s="39"/>
      <c r="B286" s="40"/>
      <c r="C286" s="227" t="s">
        <v>444</v>
      </c>
      <c r="D286" s="227" t="s">
        <v>139</v>
      </c>
      <c r="E286" s="228" t="s">
        <v>445</v>
      </c>
      <c r="F286" s="229" t="s">
        <v>446</v>
      </c>
      <c r="G286" s="230" t="s">
        <v>256</v>
      </c>
      <c r="H286" s="231">
        <v>0.54000000000000004</v>
      </c>
      <c r="I286" s="232"/>
      <c r="J286" s="233">
        <f>ROUND(I286*H286,2)</f>
        <v>0</v>
      </c>
      <c r="K286" s="229" t="s">
        <v>222</v>
      </c>
      <c r="L286" s="45"/>
      <c r="M286" s="234" t="s">
        <v>1</v>
      </c>
      <c r="N286" s="235" t="s">
        <v>44</v>
      </c>
      <c r="O286" s="92"/>
      <c r="P286" s="236">
        <f>O286*H286</f>
        <v>0</v>
      </c>
      <c r="Q286" s="236">
        <v>2.5018699999999998</v>
      </c>
      <c r="R286" s="236">
        <f>Q286*H286</f>
        <v>1.3510097999999999</v>
      </c>
      <c r="S286" s="236">
        <v>0</v>
      </c>
      <c r="T286" s="237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8" t="s">
        <v>155</v>
      </c>
      <c r="AT286" s="238" t="s">
        <v>139</v>
      </c>
      <c r="AU286" s="238" t="s">
        <v>89</v>
      </c>
      <c r="AY286" s="18" t="s">
        <v>136</v>
      </c>
      <c r="BE286" s="239">
        <f>IF(N286="základní",J286,0)</f>
        <v>0</v>
      </c>
      <c r="BF286" s="239">
        <f>IF(N286="snížená",J286,0)</f>
        <v>0</v>
      </c>
      <c r="BG286" s="239">
        <f>IF(N286="zákl. přenesená",J286,0)</f>
        <v>0</v>
      </c>
      <c r="BH286" s="239">
        <f>IF(N286="sníž. přenesená",J286,0)</f>
        <v>0</v>
      </c>
      <c r="BI286" s="239">
        <f>IF(N286="nulová",J286,0)</f>
        <v>0</v>
      </c>
      <c r="BJ286" s="18" t="s">
        <v>87</v>
      </c>
      <c r="BK286" s="239">
        <f>ROUND(I286*H286,2)</f>
        <v>0</v>
      </c>
      <c r="BL286" s="18" t="s">
        <v>155</v>
      </c>
      <c r="BM286" s="238" t="s">
        <v>447</v>
      </c>
    </row>
    <row r="287" s="2" customFormat="1">
      <c r="A287" s="39"/>
      <c r="B287" s="40"/>
      <c r="C287" s="41"/>
      <c r="D287" s="242" t="s">
        <v>224</v>
      </c>
      <c r="E287" s="41"/>
      <c r="F287" s="265" t="s">
        <v>225</v>
      </c>
      <c r="G287" s="41"/>
      <c r="H287" s="41"/>
      <c r="I287" s="266"/>
      <c r="J287" s="41"/>
      <c r="K287" s="41"/>
      <c r="L287" s="45"/>
      <c r="M287" s="267"/>
      <c r="N287" s="268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224</v>
      </c>
      <c r="AU287" s="18" t="s">
        <v>89</v>
      </c>
    </row>
    <row r="288" s="14" customFormat="1">
      <c r="A288" s="14"/>
      <c r="B288" s="251"/>
      <c r="C288" s="252"/>
      <c r="D288" s="242" t="s">
        <v>145</v>
      </c>
      <c r="E288" s="253" t="s">
        <v>1</v>
      </c>
      <c r="F288" s="254" t="s">
        <v>448</v>
      </c>
      <c r="G288" s="252"/>
      <c r="H288" s="255">
        <v>0.54000000000000004</v>
      </c>
      <c r="I288" s="256"/>
      <c r="J288" s="252"/>
      <c r="K288" s="252"/>
      <c r="L288" s="257"/>
      <c r="M288" s="258"/>
      <c r="N288" s="259"/>
      <c r="O288" s="259"/>
      <c r="P288" s="259"/>
      <c r="Q288" s="259"/>
      <c r="R288" s="259"/>
      <c r="S288" s="259"/>
      <c r="T288" s="260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1" t="s">
        <v>145</v>
      </c>
      <c r="AU288" s="261" t="s">
        <v>89</v>
      </c>
      <c r="AV288" s="14" t="s">
        <v>89</v>
      </c>
      <c r="AW288" s="14" t="s">
        <v>35</v>
      </c>
      <c r="AX288" s="14" t="s">
        <v>87</v>
      </c>
      <c r="AY288" s="261" t="s">
        <v>136</v>
      </c>
    </row>
    <row r="289" s="12" customFormat="1" ht="22.8" customHeight="1">
      <c r="A289" s="12"/>
      <c r="B289" s="211"/>
      <c r="C289" s="212"/>
      <c r="D289" s="213" t="s">
        <v>78</v>
      </c>
      <c r="E289" s="225" t="s">
        <v>155</v>
      </c>
      <c r="F289" s="225" t="s">
        <v>449</v>
      </c>
      <c r="G289" s="212"/>
      <c r="H289" s="212"/>
      <c r="I289" s="215"/>
      <c r="J289" s="226">
        <f>BK289</f>
        <v>0</v>
      </c>
      <c r="K289" s="212"/>
      <c r="L289" s="217"/>
      <c r="M289" s="218"/>
      <c r="N289" s="219"/>
      <c r="O289" s="219"/>
      <c r="P289" s="220">
        <f>SUM(P290:P306)</f>
        <v>0</v>
      </c>
      <c r="Q289" s="219"/>
      <c r="R289" s="220">
        <f>SUM(R290:R306)</f>
        <v>13.40715</v>
      </c>
      <c r="S289" s="219"/>
      <c r="T289" s="221">
        <f>SUM(T290:T306)</f>
        <v>0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22" t="s">
        <v>87</v>
      </c>
      <c r="AT289" s="223" t="s">
        <v>78</v>
      </c>
      <c r="AU289" s="223" t="s">
        <v>87</v>
      </c>
      <c r="AY289" s="222" t="s">
        <v>136</v>
      </c>
      <c r="BK289" s="224">
        <f>SUM(BK290:BK306)</f>
        <v>0</v>
      </c>
    </row>
    <row r="290" s="2" customFormat="1" ht="16.5" customHeight="1">
      <c r="A290" s="39"/>
      <c r="B290" s="40"/>
      <c r="C290" s="227" t="s">
        <v>450</v>
      </c>
      <c r="D290" s="227" t="s">
        <v>139</v>
      </c>
      <c r="E290" s="228" t="s">
        <v>451</v>
      </c>
      <c r="F290" s="229" t="s">
        <v>452</v>
      </c>
      <c r="G290" s="230" t="s">
        <v>256</v>
      </c>
      <c r="H290" s="231">
        <v>2.8650000000000002</v>
      </c>
      <c r="I290" s="232"/>
      <c r="J290" s="233">
        <f>ROUND(I290*H290,2)</f>
        <v>0</v>
      </c>
      <c r="K290" s="229" t="s">
        <v>222</v>
      </c>
      <c r="L290" s="45"/>
      <c r="M290" s="234" t="s">
        <v>1</v>
      </c>
      <c r="N290" s="235" t="s">
        <v>44</v>
      </c>
      <c r="O290" s="92"/>
      <c r="P290" s="236">
        <f>O290*H290</f>
        <v>0</v>
      </c>
      <c r="Q290" s="236">
        <v>0</v>
      </c>
      <c r="R290" s="236">
        <f>Q290*H290</f>
        <v>0</v>
      </c>
      <c r="S290" s="236">
        <v>0</v>
      </c>
      <c r="T290" s="237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8" t="s">
        <v>155</v>
      </c>
      <c r="AT290" s="238" t="s">
        <v>139</v>
      </c>
      <c r="AU290" s="238" t="s">
        <v>89</v>
      </c>
      <c r="AY290" s="18" t="s">
        <v>136</v>
      </c>
      <c r="BE290" s="239">
        <f>IF(N290="základní",J290,0)</f>
        <v>0</v>
      </c>
      <c r="BF290" s="239">
        <f>IF(N290="snížená",J290,0)</f>
        <v>0</v>
      </c>
      <c r="BG290" s="239">
        <f>IF(N290="zákl. přenesená",J290,0)</f>
        <v>0</v>
      </c>
      <c r="BH290" s="239">
        <f>IF(N290="sníž. přenesená",J290,0)</f>
        <v>0</v>
      </c>
      <c r="BI290" s="239">
        <f>IF(N290="nulová",J290,0)</f>
        <v>0</v>
      </c>
      <c r="BJ290" s="18" t="s">
        <v>87</v>
      </c>
      <c r="BK290" s="239">
        <f>ROUND(I290*H290,2)</f>
        <v>0</v>
      </c>
      <c r="BL290" s="18" t="s">
        <v>155</v>
      </c>
      <c r="BM290" s="238" t="s">
        <v>453</v>
      </c>
    </row>
    <row r="291" s="2" customFormat="1">
      <c r="A291" s="39"/>
      <c r="B291" s="40"/>
      <c r="C291" s="41"/>
      <c r="D291" s="242" t="s">
        <v>224</v>
      </c>
      <c r="E291" s="41"/>
      <c r="F291" s="265" t="s">
        <v>225</v>
      </c>
      <c r="G291" s="41"/>
      <c r="H291" s="41"/>
      <c r="I291" s="266"/>
      <c r="J291" s="41"/>
      <c r="K291" s="41"/>
      <c r="L291" s="45"/>
      <c r="M291" s="267"/>
      <c r="N291" s="268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224</v>
      </c>
      <c r="AU291" s="18" t="s">
        <v>89</v>
      </c>
    </row>
    <row r="292" s="14" customFormat="1">
      <c r="A292" s="14"/>
      <c r="B292" s="251"/>
      <c r="C292" s="252"/>
      <c r="D292" s="242" t="s">
        <v>145</v>
      </c>
      <c r="E292" s="253" t="s">
        <v>1</v>
      </c>
      <c r="F292" s="254" t="s">
        <v>454</v>
      </c>
      <c r="G292" s="252"/>
      <c r="H292" s="255">
        <v>2.3399999999999999</v>
      </c>
      <c r="I292" s="256"/>
      <c r="J292" s="252"/>
      <c r="K292" s="252"/>
      <c r="L292" s="257"/>
      <c r="M292" s="258"/>
      <c r="N292" s="259"/>
      <c r="O292" s="259"/>
      <c r="P292" s="259"/>
      <c r="Q292" s="259"/>
      <c r="R292" s="259"/>
      <c r="S292" s="259"/>
      <c r="T292" s="260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1" t="s">
        <v>145</v>
      </c>
      <c r="AU292" s="261" t="s">
        <v>89</v>
      </c>
      <c r="AV292" s="14" t="s">
        <v>89</v>
      </c>
      <c r="AW292" s="14" t="s">
        <v>35</v>
      </c>
      <c r="AX292" s="14" t="s">
        <v>79</v>
      </c>
      <c r="AY292" s="261" t="s">
        <v>136</v>
      </c>
    </row>
    <row r="293" s="14" customFormat="1">
      <c r="A293" s="14"/>
      <c r="B293" s="251"/>
      <c r="C293" s="252"/>
      <c r="D293" s="242" t="s">
        <v>145</v>
      </c>
      <c r="E293" s="253" t="s">
        <v>1</v>
      </c>
      <c r="F293" s="254" t="s">
        <v>455</v>
      </c>
      <c r="G293" s="252"/>
      <c r="H293" s="255">
        <v>0.22500000000000001</v>
      </c>
      <c r="I293" s="256"/>
      <c r="J293" s="252"/>
      <c r="K293" s="252"/>
      <c r="L293" s="257"/>
      <c r="M293" s="258"/>
      <c r="N293" s="259"/>
      <c r="O293" s="259"/>
      <c r="P293" s="259"/>
      <c r="Q293" s="259"/>
      <c r="R293" s="259"/>
      <c r="S293" s="259"/>
      <c r="T293" s="260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1" t="s">
        <v>145</v>
      </c>
      <c r="AU293" s="261" t="s">
        <v>89</v>
      </c>
      <c r="AV293" s="14" t="s">
        <v>89</v>
      </c>
      <c r="AW293" s="14" t="s">
        <v>35</v>
      </c>
      <c r="AX293" s="14" t="s">
        <v>79</v>
      </c>
      <c r="AY293" s="261" t="s">
        <v>136</v>
      </c>
    </row>
    <row r="294" s="14" customFormat="1">
      <c r="A294" s="14"/>
      <c r="B294" s="251"/>
      <c r="C294" s="252"/>
      <c r="D294" s="242" t="s">
        <v>145</v>
      </c>
      <c r="E294" s="253" t="s">
        <v>1</v>
      </c>
      <c r="F294" s="254" t="s">
        <v>456</v>
      </c>
      <c r="G294" s="252"/>
      <c r="H294" s="255">
        <v>0.29999999999999999</v>
      </c>
      <c r="I294" s="256"/>
      <c r="J294" s="252"/>
      <c r="K294" s="252"/>
      <c r="L294" s="257"/>
      <c r="M294" s="258"/>
      <c r="N294" s="259"/>
      <c r="O294" s="259"/>
      <c r="P294" s="259"/>
      <c r="Q294" s="259"/>
      <c r="R294" s="259"/>
      <c r="S294" s="259"/>
      <c r="T294" s="260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1" t="s">
        <v>145</v>
      </c>
      <c r="AU294" s="261" t="s">
        <v>89</v>
      </c>
      <c r="AV294" s="14" t="s">
        <v>89</v>
      </c>
      <c r="AW294" s="14" t="s">
        <v>35</v>
      </c>
      <c r="AX294" s="14" t="s">
        <v>79</v>
      </c>
      <c r="AY294" s="261" t="s">
        <v>136</v>
      </c>
    </row>
    <row r="295" s="15" customFormat="1">
      <c r="A295" s="15"/>
      <c r="B295" s="269"/>
      <c r="C295" s="270"/>
      <c r="D295" s="242" t="s">
        <v>145</v>
      </c>
      <c r="E295" s="271" t="s">
        <v>1</v>
      </c>
      <c r="F295" s="272" t="s">
        <v>244</v>
      </c>
      <c r="G295" s="270"/>
      <c r="H295" s="273">
        <v>2.8650000000000002</v>
      </c>
      <c r="I295" s="274"/>
      <c r="J295" s="270"/>
      <c r="K295" s="270"/>
      <c r="L295" s="275"/>
      <c r="M295" s="276"/>
      <c r="N295" s="277"/>
      <c r="O295" s="277"/>
      <c r="P295" s="277"/>
      <c r="Q295" s="277"/>
      <c r="R295" s="277"/>
      <c r="S295" s="277"/>
      <c r="T295" s="278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79" t="s">
        <v>145</v>
      </c>
      <c r="AU295" s="279" t="s">
        <v>89</v>
      </c>
      <c r="AV295" s="15" t="s">
        <v>155</v>
      </c>
      <c r="AW295" s="15" t="s">
        <v>35</v>
      </c>
      <c r="AX295" s="15" t="s">
        <v>87</v>
      </c>
      <c r="AY295" s="279" t="s">
        <v>136</v>
      </c>
    </row>
    <row r="296" s="2" customFormat="1" ht="24.15" customHeight="1">
      <c r="A296" s="39"/>
      <c r="B296" s="40"/>
      <c r="C296" s="227" t="s">
        <v>457</v>
      </c>
      <c r="D296" s="227" t="s">
        <v>139</v>
      </c>
      <c r="E296" s="228" t="s">
        <v>458</v>
      </c>
      <c r="F296" s="229" t="s">
        <v>459</v>
      </c>
      <c r="G296" s="230" t="s">
        <v>221</v>
      </c>
      <c r="H296" s="231">
        <v>66</v>
      </c>
      <c r="I296" s="232"/>
      <c r="J296" s="233">
        <f>ROUND(I296*H296,2)</f>
        <v>0</v>
      </c>
      <c r="K296" s="229" t="s">
        <v>222</v>
      </c>
      <c r="L296" s="45"/>
      <c r="M296" s="234" t="s">
        <v>1</v>
      </c>
      <c r="N296" s="235" t="s">
        <v>44</v>
      </c>
      <c r="O296" s="92"/>
      <c r="P296" s="236">
        <f>O296*H296</f>
        <v>0</v>
      </c>
      <c r="Q296" s="236">
        <v>0.20266000000000001</v>
      </c>
      <c r="R296" s="236">
        <f>Q296*H296</f>
        <v>13.37556</v>
      </c>
      <c r="S296" s="236">
        <v>0</v>
      </c>
      <c r="T296" s="237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38" t="s">
        <v>155</v>
      </c>
      <c r="AT296" s="238" t="s">
        <v>139</v>
      </c>
      <c r="AU296" s="238" t="s">
        <v>89</v>
      </c>
      <c r="AY296" s="18" t="s">
        <v>136</v>
      </c>
      <c r="BE296" s="239">
        <f>IF(N296="základní",J296,0)</f>
        <v>0</v>
      </c>
      <c r="BF296" s="239">
        <f>IF(N296="snížená",J296,0)</f>
        <v>0</v>
      </c>
      <c r="BG296" s="239">
        <f>IF(N296="zákl. přenesená",J296,0)</f>
        <v>0</v>
      </c>
      <c r="BH296" s="239">
        <f>IF(N296="sníž. přenesená",J296,0)</f>
        <v>0</v>
      </c>
      <c r="BI296" s="239">
        <f>IF(N296="nulová",J296,0)</f>
        <v>0</v>
      </c>
      <c r="BJ296" s="18" t="s">
        <v>87</v>
      </c>
      <c r="BK296" s="239">
        <f>ROUND(I296*H296,2)</f>
        <v>0</v>
      </c>
      <c r="BL296" s="18" t="s">
        <v>155</v>
      </c>
      <c r="BM296" s="238" t="s">
        <v>460</v>
      </c>
    </row>
    <row r="297" s="2" customFormat="1">
      <c r="A297" s="39"/>
      <c r="B297" s="40"/>
      <c r="C297" s="41"/>
      <c r="D297" s="242" t="s">
        <v>224</v>
      </c>
      <c r="E297" s="41"/>
      <c r="F297" s="265" t="s">
        <v>225</v>
      </c>
      <c r="G297" s="41"/>
      <c r="H297" s="41"/>
      <c r="I297" s="266"/>
      <c r="J297" s="41"/>
      <c r="K297" s="41"/>
      <c r="L297" s="45"/>
      <c r="M297" s="267"/>
      <c r="N297" s="268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224</v>
      </c>
      <c r="AU297" s="18" t="s">
        <v>89</v>
      </c>
    </row>
    <row r="298" s="13" customFormat="1">
      <c r="A298" s="13"/>
      <c r="B298" s="240"/>
      <c r="C298" s="241"/>
      <c r="D298" s="242" t="s">
        <v>145</v>
      </c>
      <c r="E298" s="243" t="s">
        <v>1</v>
      </c>
      <c r="F298" s="244" t="s">
        <v>461</v>
      </c>
      <c r="G298" s="241"/>
      <c r="H298" s="243" t="s">
        <v>1</v>
      </c>
      <c r="I298" s="245"/>
      <c r="J298" s="241"/>
      <c r="K298" s="241"/>
      <c r="L298" s="246"/>
      <c r="M298" s="247"/>
      <c r="N298" s="248"/>
      <c r="O298" s="248"/>
      <c r="P298" s="248"/>
      <c r="Q298" s="248"/>
      <c r="R298" s="248"/>
      <c r="S298" s="248"/>
      <c r="T298" s="249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0" t="s">
        <v>145</v>
      </c>
      <c r="AU298" s="250" t="s">
        <v>89</v>
      </c>
      <c r="AV298" s="13" t="s">
        <v>87</v>
      </c>
      <c r="AW298" s="13" t="s">
        <v>35</v>
      </c>
      <c r="AX298" s="13" t="s">
        <v>79</v>
      </c>
      <c r="AY298" s="250" t="s">
        <v>136</v>
      </c>
    </row>
    <row r="299" s="14" customFormat="1">
      <c r="A299" s="14"/>
      <c r="B299" s="251"/>
      <c r="C299" s="252"/>
      <c r="D299" s="242" t="s">
        <v>145</v>
      </c>
      <c r="E299" s="253" t="s">
        <v>1</v>
      </c>
      <c r="F299" s="254" t="s">
        <v>462</v>
      </c>
      <c r="G299" s="252"/>
      <c r="H299" s="255">
        <v>30</v>
      </c>
      <c r="I299" s="256"/>
      <c r="J299" s="252"/>
      <c r="K299" s="252"/>
      <c r="L299" s="257"/>
      <c r="M299" s="258"/>
      <c r="N299" s="259"/>
      <c r="O299" s="259"/>
      <c r="P299" s="259"/>
      <c r="Q299" s="259"/>
      <c r="R299" s="259"/>
      <c r="S299" s="259"/>
      <c r="T299" s="260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1" t="s">
        <v>145</v>
      </c>
      <c r="AU299" s="261" t="s">
        <v>89</v>
      </c>
      <c r="AV299" s="14" t="s">
        <v>89</v>
      </c>
      <c r="AW299" s="14" t="s">
        <v>35</v>
      </c>
      <c r="AX299" s="14" t="s">
        <v>79</v>
      </c>
      <c r="AY299" s="261" t="s">
        <v>136</v>
      </c>
    </row>
    <row r="300" s="14" customFormat="1">
      <c r="A300" s="14"/>
      <c r="B300" s="251"/>
      <c r="C300" s="252"/>
      <c r="D300" s="242" t="s">
        <v>145</v>
      </c>
      <c r="E300" s="253" t="s">
        <v>1</v>
      </c>
      <c r="F300" s="254" t="s">
        <v>463</v>
      </c>
      <c r="G300" s="252"/>
      <c r="H300" s="255">
        <v>36</v>
      </c>
      <c r="I300" s="256"/>
      <c r="J300" s="252"/>
      <c r="K300" s="252"/>
      <c r="L300" s="257"/>
      <c r="M300" s="258"/>
      <c r="N300" s="259"/>
      <c r="O300" s="259"/>
      <c r="P300" s="259"/>
      <c r="Q300" s="259"/>
      <c r="R300" s="259"/>
      <c r="S300" s="259"/>
      <c r="T300" s="260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1" t="s">
        <v>145</v>
      </c>
      <c r="AU300" s="261" t="s">
        <v>89</v>
      </c>
      <c r="AV300" s="14" t="s">
        <v>89</v>
      </c>
      <c r="AW300" s="14" t="s">
        <v>35</v>
      </c>
      <c r="AX300" s="14" t="s">
        <v>79</v>
      </c>
      <c r="AY300" s="261" t="s">
        <v>136</v>
      </c>
    </row>
    <row r="301" s="15" customFormat="1">
      <c r="A301" s="15"/>
      <c r="B301" s="269"/>
      <c r="C301" s="270"/>
      <c r="D301" s="242" t="s">
        <v>145</v>
      </c>
      <c r="E301" s="271" t="s">
        <v>1</v>
      </c>
      <c r="F301" s="272" t="s">
        <v>244</v>
      </c>
      <c r="G301" s="270"/>
      <c r="H301" s="273">
        <v>66</v>
      </c>
      <c r="I301" s="274"/>
      <c r="J301" s="270"/>
      <c r="K301" s="270"/>
      <c r="L301" s="275"/>
      <c r="M301" s="276"/>
      <c r="N301" s="277"/>
      <c r="O301" s="277"/>
      <c r="P301" s="277"/>
      <c r="Q301" s="277"/>
      <c r="R301" s="277"/>
      <c r="S301" s="277"/>
      <c r="T301" s="278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T301" s="279" t="s">
        <v>145</v>
      </c>
      <c r="AU301" s="279" t="s">
        <v>89</v>
      </c>
      <c r="AV301" s="15" t="s">
        <v>155</v>
      </c>
      <c r="AW301" s="15" t="s">
        <v>35</v>
      </c>
      <c r="AX301" s="15" t="s">
        <v>87</v>
      </c>
      <c r="AY301" s="279" t="s">
        <v>136</v>
      </c>
    </row>
    <row r="302" s="2" customFormat="1" ht="24.15" customHeight="1">
      <c r="A302" s="39"/>
      <c r="B302" s="40"/>
      <c r="C302" s="227" t="s">
        <v>464</v>
      </c>
      <c r="D302" s="227" t="s">
        <v>139</v>
      </c>
      <c r="E302" s="228" t="s">
        <v>465</v>
      </c>
      <c r="F302" s="229" t="s">
        <v>466</v>
      </c>
      <c r="G302" s="230" t="s">
        <v>256</v>
      </c>
      <c r="H302" s="231">
        <v>0.24199999999999999</v>
      </c>
      <c r="I302" s="232"/>
      <c r="J302" s="233">
        <f>ROUND(I302*H302,2)</f>
        <v>0</v>
      </c>
      <c r="K302" s="229" t="s">
        <v>1</v>
      </c>
      <c r="L302" s="45"/>
      <c r="M302" s="234" t="s">
        <v>1</v>
      </c>
      <c r="N302" s="235" t="s">
        <v>44</v>
      </c>
      <c r="O302" s="92"/>
      <c r="P302" s="236">
        <f>O302*H302</f>
        <v>0</v>
      </c>
      <c r="Q302" s="236">
        <v>0</v>
      </c>
      <c r="R302" s="236">
        <f>Q302*H302</f>
        <v>0</v>
      </c>
      <c r="S302" s="236">
        <v>0</v>
      </c>
      <c r="T302" s="237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8" t="s">
        <v>155</v>
      </c>
      <c r="AT302" s="238" t="s">
        <v>139</v>
      </c>
      <c r="AU302" s="238" t="s">
        <v>89</v>
      </c>
      <c r="AY302" s="18" t="s">
        <v>136</v>
      </c>
      <c r="BE302" s="239">
        <f>IF(N302="základní",J302,0)</f>
        <v>0</v>
      </c>
      <c r="BF302" s="239">
        <f>IF(N302="snížená",J302,0)</f>
        <v>0</v>
      </c>
      <c r="BG302" s="239">
        <f>IF(N302="zákl. přenesená",J302,0)</f>
        <v>0</v>
      </c>
      <c r="BH302" s="239">
        <f>IF(N302="sníž. přenesená",J302,0)</f>
        <v>0</v>
      </c>
      <c r="BI302" s="239">
        <f>IF(N302="nulová",J302,0)</f>
        <v>0</v>
      </c>
      <c r="BJ302" s="18" t="s">
        <v>87</v>
      </c>
      <c r="BK302" s="239">
        <f>ROUND(I302*H302,2)</f>
        <v>0</v>
      </c>
      <c r="BL302" s="18" t="s">
        <v>155</v>
      </c>
      <c r="BM302" s="238" t="s">
        <v>467</v>
      </c>
    </row>
    <row r="303" s="14" customFormat="1">
      <c r="A303" s="14"/>
      <c r="B303" s="251"/>
      <c r="C303" s="252"/>
      <c r="D303" s="242" t="s">
        <v>145</v>
      </c>
      <c r="E303" s="253" t="s">
        <v>1</v>
      </c>
      <c r="F303" s="254" t="s">
        <v>468</v>
      </c>
      <c r="G303" s="252"/>
      <c r="H303" s="255">
        <v>0.24199999999999999</v>
      </c>
      <c r="I303" s="256"/>
      <c r="J303" s="252"/>
      <c r="K303" s="252"/>
      <c r="L303" s="257"/>
      <c r="M303" s="258"/>
      <c r="N303" s="259"/>
      <c r="O303" s="259"/>
      <c r="P303" s="259"/>
      <c r="Q303" s="259"/>
      <c r="R303" s="259"/>
      <c r="S303" s="259"/>
      <c r="T303" s="260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1" t="s">
        <v>145</v>
      </c>
      <c r="AU303" s="261" t="s">
        <v>89</v>
      </c>
      <c r="AV303" s="14" t="s">
        <v>89</v>
      </c>
      <c r="AW303" s="14" t="s">
        <v>35</v>
      </c>
      <c r="AX303" s="14" t="s">
        <v>87</v>
      </c>
      <c r="AY303" s="261" t="s">
        <v>136</v>
      </c>
    </row>
    <row r="304" s="2" customFormat="1" ht="16.5" customHeight="1">
      <c r="A304" s="39"/>
      <c r="B304" s="40"/>
      <c r="C304" s="227" t="s">
        <v>469</v>
      </c>
      <c r="D304" s="227" t="s">
        <v>139</v>
      </c>
      <c r="E304" s="228" t="s">
        <v>470</v>
      </c>
      <c r="F304" s="229" t="s">
        <v>471</v>
      </c>
      <c r="G304" s="230" t="s">
        <v>251</v>
      </c>
      <c r="H304" s="231">
        <v>39</v>
      </c>
      <c r="I304" s="232"/>
      <c r="J304" s="233">
        <f>ROUND(I304*H304,2)</f>
        <v>0</v>
      </c>
      <c r="K304" s="229" t="s">
        <v>1</v>
      </c>
      <c r="L304" s="45"/>
      <c r="M304" s="234" t="s">
        <v>1</v>
      </c>
      <c r="N304" s="235" t="s">
        <v>44</v>
      </c>
      <c r="O304" s="92"/>
      <c r="P304" s="236">
        <f>O304*H304</f>
        <v>0</v>
      </c>
      <c r="Q304" s="236">
        <v>0.00080999999999999996</v>
      </c>
      <c r="R304" s="236">
        <f>Q304*H304</f>
        <v>0.03159</v>
      </c>
      <c r="S304" s="236">
        <v>0</v>
      </c>
      <c r="T304" s="237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8" t="s">
        <v>155</v>
      </c>
      <c r="AT304" s="238" t="s">
        <v>139</v>
      </c>
      <c r="AU304" s="238" t="s">
        <v>89</v>
      </c>
      <c r="AY304" s="18" t="s">
        <v>136</v>
      </c>
      <c r="BE304" s="239">
        <f>IF(N304="základní",J304,0)</f>
        <v>0</v>
      </c>
      <c r="BF304" s="239">
        <f>IF(N304="snížená",J304,0)</f>
        <v>0</v>
      </c>
      <c r="BG304" s="239">
        <f>IF(N304="zákl. přenesená",J304,0)</f>
        <v>0</v>
      </c>
      <c r="BH304" s="239">
        <f>IF(N304="sníž. přenesená",J304,0)</f>
        <v>0</v>
      </c>
      <c r="BI304" s="239">
        <f>IF(N304="nulová",J304,0)</f>
        <v>0</v>
      </c>
      <c r="BJ304" s="18" t="s">
        <v>87</v>
      </c>
      <c r="BK304" s="239">
        <f>ROUND(I304*H304,2)</f>
        <v>0</v>
      </c>
      <c r="BL304" s="18" t="s">
        <v>155</v>
      </c>
      <c r="BM304" s="238" t="s">
        <v>472</v>
      </c>
    </row>
    <row r="305" s="2" customFormat="1">
      <c r="A305" s="39"/>
      <c r="B305" s="40"/>
      <c r="C305" s="41"/>
      <c r="D305" s="242" t="s">
        <v>224</v>
      </c>
      <c r="E305" s="41"/>
      <c r="F305" s="265" t="s">
        <v>225</v>
      </c>
      <c r="G305" s="41"/>
      <c r="H305" s="41"/>
      <c r="I305" s="266"/>
      <c r="J305" s="41"/>
      <c r="K305" s="41"/>
      <c r="L305" s="45"/>
      <c r="M305" s="267"/>
      <c r="N305" s="268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224</v>
      </c>
      <c r="AU305" s="18" t="s">
        <v>89</v>
      </c>
    </row>
    <row r="306" s="14" customFormat="1">
      <c r="A306" s="14"/>
      <c r="B306" s="251"/>
      <c r="C306" s="252"/>
      <c r="D306" s="242" t="s">
        <v>145</v>
      </c>
      <c r="E306" s="253" t="s">
        <v>1</v>
      </c>
      <c r="F306" s="254" t="s">
        <v>473</v>
      </c>
      <c r="G306" s="252"/>
      <c r="H306" s="255">
        <v>39</v>
      </c>
      <c r="I306" s="256"/>
      <c r="J306" s="252"/>
      <c r="K306" s="252"/>
      <c r="L306" s="257"/>
      <c r="M306" s="258"/>
      <c r="N306" s="259"/>
      <c r="O306" s="259"/>
      <c r="P306" s="259"/>
      <c r="Q306" s="259"/>
      <c r="R306" s="259"/>
      <c r="S306" s="259"/>
      <c r="T306" s="260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1" t="s">
        <v>145</v>
      </c>
      <c r="AU306" s="261" t="s">
        <v>89</v>
      </c>
      <c r="AV306" s="14" t="s">
        <v>89</v>
      </c>
      <c r="AW306" s="14" t="s">
        <v>35</v>
      </c>
      <c r="AX306" s="14" t="s">
        <v>87</v>
      </c>
      <c r="AY306" s="261" t="s">
        <v>136</v>
      </c>
    </row>
    <row r="307" s="12" customFormat="1" ht="22.8" customHeight="1">
      <c r="A307" s="12"/>
      <c r="B307" s="211"/>
      <c r="C307" s="212"/>
      <c r="D307" s="213" t="s">
        <v>78</v>
      </c>
      <c r="E307" s="225" t="s">
        <v>135</v>
      </c>
      <c r="F307" s="225" t="s">
        <v>474</v>
      </c>
      <c r="G307" s="212"/>
      <c r="H307" s="212"/>
      <c r="I307" s="215"/>
      <c r="J307" s="226">
        <f>BK307</f>
        <v>0</v>
      </c>
      <c r="K307" s="212"/>
      <c r="L307" s="217"/>
      <c r="M307" s="218"/>
      <c r="N307" s="219"/>
      <c r="O307" s="219"/>
      <c r="P307" s="220">
        <f>SUM(P308:P410)</f>
        <v>0</v>
      </c>
      <c r="Q307" s="219"/>
      <c r="R307" s="220">
        <f>SUM(R308:R410)</f>
        <v>49.152969999999996</v>
      </c>
      <c r="S307" s="219"/>
      <c r="T307" s="221">
        <f>SUM(T308:T410)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22" t="s">
        <v>87</v>
      </c>
      <c r="AT307" s="223" t="s">
        <v>78</v>
      </c>
      <c r="AU307" s="223" t="s">
        <v>87</v>
      </c>
      <c r="AY307" s="222" t="s">
        <v>136</v>
      </c>
      <c r="BK307" s="224">
        <f>SUM(BK308:BK410)</f>
        <v>0</v>
      </c>
    </row>
    <row r="308" s="2" customFormat="1" ht="24.15" customHeight="1">
      <c r="A308" s="39"/>
      <c r="B308" s="40"/>
      <c r="C308" s="227" t="s">
        <v>475</v>
      </c>
      <c r="D308" s="227" t="s">
        <v>139</v>
      </c>
      <c r="E308" s="228" t="s">
        <v>476</v>
      </c>
      <c r="F308" s="229" t="s">
        <v>477</v>
      </c>
      <c r="G308" s="230" t="s">
        <v>221</v>
      </c>
      <c r="H308" s="231">
        <v>9.0999999999999996</v>
      </c>
      <c r="I308" s="232"/>
      <c r="J308" s="233">
        <f>ROUND(I308*H308,2)</f>
        <v>0</v>
      </c>
      <c r="K308" s="229" t="s">
        <v>222</v>
      </c>
      <c r="L308" s="45"/>
      <c r="M308" s="234" t="s">
        <v>1</v>
      </c>
      <c r="N308" s="235" t="s">
        <v>44</v>
      </c>
      <c r="O308" s="92"/>
      <c r="P308" s="236">
        <f>O308*H308</f>
        <v>0</v>
      </c>
      <c r="Q308" s="236">
        <v>0</v>
      </c>
      <c r="R308" s="236">
        <f>Q308*H308</f>
        <v>0</v>
      </c>
      <c r="S308" s="236">
        <v>0</v>
      </c>
      <c r="T308" s="237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38" t="s">
        <v>155</v>
      </c>
      <c r="AT308" s="238" t="s">
        <v>139</v>
      </c>
      <c r="AU308" s="238" t="s">
        <v>89</v>
      </c>
      <c r="AY308" s="18" t="s">
        <v>136</v>
      </c>
      <c r="BE308" s="239">
        <f>IF(N308="základní",J308,0)</f>
        <v>0</v>
      </c>
      <c r="BF308" s="239">
        <f>IF(N308="snížená",J308,0)</f>
        <v>0</v>
      </c>
      <c r="BG308" s="239">
        <f>IF(N308="zákl. přenesená",J308,0)</f>
        <v>0</v>
      </c>
      <c r="BH308" s="239">
        <f>IF(N308="sníž. přenesená",J308,0)</f>
        <v>0</v>
      </c>
      <c r="BI308" s="239">
        <f>IF(N308="nulová",J308,0)</f>
        <v>0</v>
      </c>
      <c r="BJ308" s="18" t="s">
        <v>87</v>
      </c>
      <c r="BK308" s="239">
        <f>ROUND(I308*H308,2)</f>
        <v>0</v>
      </c>
      <c r="BL308" s="18" t="s">
        <v>155</v>
      </c>
      <c r="BM308" s="238" t="s">
        <v>478</v>
      </c>
    </row>
    <row r="309" s="13" customFormat="1">
      <c r="A309" s="13"/>
      <c r="B309" s="240"/>
      <c r="C309" s="241"/>
      <c r="D309" s="242" t="s">
        <v>145</v>
      </c>
      <c r="E309" s="243" t="s">
        <v>1</v>
      </c>
      <c r="F309" s="244" t="s">
        <v>479</v>
      </c>
      <c r="G309" s="241"/>
      <c r="H309" s="243" t="s">
        <v>1</v>
      </c>
      <c r="I309" s="245"/>
      <c r="J309" s="241"/>
      <c r="K309" s="241"/>
      <c r="L309" s="246"/>
      <c r="M309" s="247"/>
      <c r="N309" s="248"/>
      <c r="O309" s="248"/>
      <c r="P309" s="248"/>
      <c r="Q309" s="248"/>
      <c r="R309" s="248"/>
      <c r="S309" s="248"/>
      <c r="T309" s="249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0" t="s">
        <v>145</v>
      </c>
      <c r="AU309" s="250" t="s">
        <v>89</v>
      </c>
      <c r="AV309" s="13" t="s">
        <v>87</v>
      </c>
      <c r="AW309" s="13" t="s">
        <v>35</v>
      </c>
      <c r="AX309" s="13" t="s">
        <v>79</v>
      </c>
      <c r="AY309" s="250" t="s">
        <v>136</v>
      </c>
    </row>
    <row r="310" s="14" customFormat="1">
      <c r="A310" s="14"/>
      <c r="B310" s="251"/>
      <c r="C310" s="252"/>
      <c r="D310" s="242" t="s">
        <v>145</v>
      </c>
      <c r="E310" s="253" t="s">
        <v>1</v>
      </c>
      <c r="F310" s="254" t="s">
        <v>480</v>
      </c>
      <c r="G310" s="252"/>
      <c r="H310" s="255">
        <v>9.0999999999999996</v>
      </c>
      <c r="I310" s="256"/>
      <c r="J310" s="252"/>
      <c r="K310" s="252"/>
      <c r="L310" s="257"/>
      <c r="M310" s="258"/>
      <c r="N310" s="259"/>
      <c r="O310" s="259"/>
      <c r="P310" s="259"/>
      <c r="Q310" s="259"/>
      <c r="R310" s="259"/>
      <c r="S310" s="259"/>
      <c r="T310" s="260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1" t="s">
        <v>145</v>
      </c>
      <c r="AU310" s="261" t="s">
        <v>89</v>
      </c>
      <c r="AV310" s="14" t="s">
        <v>89</v>
      </c>
      <c r="AW310" s="14" t="s">
        <v>35</v>
      </c>
      <c r="AX310" s="14" t="s">
        <v>87</v>
      </c>
      <c r="AY310" s="261" t="s">
        <v>136</v>
      </c>
    </row>
    <row r="311" s="2" customFormat="1" ht="33" customHeight="1">
      <c r="A311" s="39"/>
      <c r="B311" s="40"/>
      <c r="C311" s="227" t="s">
        <v>481</v>
      </c>
      <c r="D311" s="227" t="s">
        <v>139</v>
      </c>
      <c r="E311" s="228" t="s">
        <v>482</v>
      </c>
      <c r="F311" s="229" t="s">
        <v>483</v>
      </c>
      <c r="G311" s="230" t="s">
        <v>221</v>
      </c>
      <c r="H311" s="231">
        <v>4.9000000000000004</v>
      </c>
      <c r="I311" s="232"/>
      <c r="J311" s="233">
        <f>ROUND(I311*H311,2)</f>
        <v>0</v>
      </c>
      <c r="K311" s="229" t="s">
        <v>222</v>
      </c>
      <c r="L311" s="45"/>
      <c r="M311" s="234" t="s">
        <v>1</v>
      </c>
      <c r="N311" s="235" t="s">
        <v>44</v>
      </c>
      <c r="O311" s="92"/>
      <c r="P311" s="236">
        <f>O311*H311</f>
        <v>0</v>
      </c>
      <c r="Q311" s="236">
        <v>0</v>
      </c>
      <c r="R311" s="236">
        <f>Q311*H311</f>
        <v>0</v>
      </c>
      <c r="S311" s="236">
        <v>0</v>
      </c>
      <c r="T311" s="237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38" t="s">
        <v>155</v>
      </c>
      <c r="AT311" s="238" t="s">
        <v>139</v>
      </c>
      <c r="AU311" s="238" t="s">
        <v>89</v>
      </c>
      <c r="AY311" s="18" t="s">
        <v>136</v>
      </c>
      <c r="BE311" s="239">
        <f>IF(N311="základní",J311,0)</f>
        <v>0</v>
      </c>
      <c r="BF311" s="239">
        <f>IF(N311="snížená",J311,0)</f>
        <v>0</v>
      </c>
      <c r="BG311" s="239">
        <f>IF(N311="zákl. přenesená",J311,0)</f>
        <v>0</v>
      </c>
      <c r="BH311" s="239">
        <f>IF(N311="sníž. přenesená",J311,0)</f>
        <v>0</v>
      </c>
      <c r="BI311" s="239">
        <f>IF(N311="nulová",J311,0)</f>
        <v>0</v>
      </c>
      <c r="BJ311" s="18" t="s">
        <v>87</v>
      </c>
      <c r="BK311" s="239">
        <f>ROUND(I311*H311,2)</f>
        <v>0</v>
      </c>
      <c r="BL311" s="18" t="s">
        <v>155</v>
      </c>
      <c r="BM311" s="238" t="s">
        <v>484</v>
      </c>
    </row>
    <row r="312" s="2" customFormat="1">
      <c r="A312" s="39"/>
      <c r="B312" s="40"/>
      <c r="C312" s="41"/>
      <c r="D312" s="242" t="s">
        <v>224</v>
      </c>
      <c r="E312" s="41"/>
      <c r="F312" s="265" t="s">
        <v>225</v>
      </c>
      <c r="G312" s="41"/>
      <c r="H312" s="41"/>
      <c r="I312" s="266"/>
      <c r="J312" s="41"/>
      <c r="K312" s="41"/>
      <c r="L312" s="45"/>
      <c r="M312" s="267"/>
      <c r="N312" s="268"/>
      <c r="O312" s="92"/>
      <c r="P312" s="92"/>
      <c r="Q312" s="92"/>
      <c r="R312" s="92"/>
      <c r="S312" s="92"/>
      <c r="T312" s="93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224</v>
      </c>
      <c r="AU312" s="18" t="s">
        <v>89</v>
      </c>
    </row>
    <row r="313" s="14" customFormat="1">
      <c r="A313" s="14"/>
      <c r="B313" s="251"/>
      <c r="C313" s="252"/>
      <c r="D313" s="242" t="s">
        <v>145</v>
      </c>
      <c r="E313" s="253" t="s">
        <v>1</v>
      </c>
      <c r="F313" s="254" t="s">
        <v>485</v>
      </c>
      <c r="G313" s="252"/>
      <c r="H313" s="255">
        <v>4.9000000000000004</v>
      </c>
      <c r="I313" s="256"/>
      <c r="J313" s="252"/>
      <c r="K313" s="252"/>
      <c r="L313" s="257"/>
      <c r="M313" s="258"/>
      <c r="N313" s="259"/>
      <c r="O313" s="259"/>
      <c r="P313" s="259"/>
      <c r="Q313" s="259"/>
      <c r="R313" s="259"/>
      <c r="S313" s="259"/>
      <c r="T313" s="260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1" t="s">
        <v>145</v>
      </c>
      <c r="AU313" s="261" t="s">
        <v>89</v>
      </c>
      <c r="AV313" s="14" t="s">
        <v>89</v>
      </c>
      <c r="AW313" s="14" t="s">
        <v>35</v>
      </c>
      <c r="AX313" s="14" t="s">
        <v>87</v>
      </c>
      <c r="AY313" s="261" t="s">
        <v>136</v>
      </c>
    </row>
    <row r="314" s="2" customFormat="1" ht="21.75" customHeight="1">
      <c r="A314" s="39"/>
      <c r="B314" s="40"/>
      <c r="C314" s="227" t="s">
        <v>486</v>
      </c>
      <c r="D314" s="227" t="s">
        <v>139</v>
      </c>
      <c r="E314" s="228" t="s">
        <v>487</v>
      </c>
      <c r="F314" s="229" t="s">
        <v>488</v>
      </c>
      <c r="G314" s="230" t="s">
        <v>221</v>
      </c>
      <c r="H314" s="231">
        <v>75</v>
      </c>
      <c r="I314" s="232"/>
      <c r="J314" s="233">
        <f>ROUND(I314*H314,2)</f>
        <v>0</v>
      </c>
      <c r="K314" s="229" t="s">
        <v>222</v>
      </c>
      <c r="L314" s="45"/>
      <c r="M314" s="234" t="s">
        <v>1</v>
      </c>
      <c r="N314" s="235" t="s">
        <v>44</v>
      </c>
      <c r="O314" s="92"/>
      <c r="P314" s="236">
        <f>O314*H314</f>
        <v>0</v>
      </c>
      <c r="Q314" s="236">
        <v>0</v>
      </c>
      <c r="R314" s="236">
        <f>Q314*H314</f>
        <v>0</v>
      </c>
      <c r="S314" s="236">
        <v>0</v>
      </c>
      <c r="T314" s="237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8" t="s">
        <v>155</v>
      </c>
      <c r="AT314" s="238" t="s">
        <v>139</v>
      </c>
      <c r="AU314" s="238" t="s">
        <v>89</v>
      </c>
      <c r="AY314" s="18" t="s">
        <v>136</v>
      </c>
      <c r="BE314" s="239">
        <f>IF(N314="základní",J314,0)</f>
        <v>0</v>
      </c>
      <c r="BF314" s="239">
        <f>IF(N314="snížená",J314,0)</f>
        <v>0</v>
      </c>
      <c r="BG314" s="239">
        <f>IF(N314="zákl. přenesená",J314,0)</f>
        <v>0</v>
      </c>
      <c r="BH314" s="239">
        <f>IF(N314="sníž. přenesená",J314,0)</f>
        <v>0</v>
      </c>
      <c r="BI314" s="239">
        <f>IF(N314="nulová",J314,0)</f>
        <v>0</v>
      </c>
      <c r="BJ314" s="18" t="s">
        <v>87</v>
      </c>
      <c r="BK314" s="239">
        <f>ROUND(I314*H314,2)</f>
        <v>0</v>
      </c>
      <c r="BL314" s="18" t="s">
        <v>155</v>
      </c>
      <c r="BM314" s="238" t="s">
        <v>489</v>
      </c>
    </row>
    <row r="315" s="2" customFormat="1">
      <c r="A315" s="39"/>
      <c r="B315" s="40"/>
      <c r="C315" s="41"/>
      <c r="D315" s="242" t="s">
        <v>224</v>
      </c>
      <c r="E315" s="41"/>
      <c r="F315" s="265" t="s">
        <v>225</v>
      </c>
      <c r="G315" s="41"/>
      <c r="H315" s="41"/>
      <c r="I315" s="266"/>
      <c r="J315" s="41"/>
      <c r="K315" s="41"/>
      <c r="L315" s="45"/>
      <c r="M315" s="267"/>
      <c r="N315" s="268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224</v>
      </c>
      <c r="AU315" s="18" t="s">
        <v>89</v>
      </c>
    </row>
    <row r="316" s="13" customFormat="1">
      <c r="A316" s="13"/>
      <c r="B316" s="240"/>
      <c r="C316" s="241"/>
      <c r="D316" s="242" t="s">
        <v>145</v>
      </c>
      <c r="E316" s="243" t="s">
        <v>1</v>
      </c>
      <c r="F316" s="244" t="s">
        <v>490</v>
      </c>
      <c r="G316" s="241"/>
      <c r="H316" s="243" t="s">
        <v>1</v>
      </c>
      <c r="I316" s="245"/>
      <c r="J316" s="241"/>
      <c r="K316" s="241"/>
      <c r="L316" s="246"/>
      <c r="M316" s="247"/>
      <c r="N316" s="248"/>
      <c r="O316" s="248"/>
      <c r="P316" s="248"/>
      <c r="Q316" s="248"/>
      <c r="R316" s="248"/>
      <c r="S316" s="248"/>
      <c r="T316" s="249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0" t="s">
        <v>145</v>
      </c>
      <c r="AU316" s="250" t="s">
        <v>89</v>
      </c>
      <c r="AV316" s="13" t="s">
        <v>87</v>
      </c>
      <c r="AW316" s="13" t="s">
        <v>35</v>
      </c>
      <c r="AX316" s="13" t="s">
        <v>79</v>
      </c>
      <c r="AY316" s="250" t="s">
        <v>136</v>
      </c>
    </row>
    <row r="317" s="14" customFormat="1">
      <c r="A317" s="14"/>
      <c r="B317" s="251"/>
      <c r="C317" s="252"/>
      <c r="D317" s="242" t="s">
        <v>145</v>
      </c>
      <c r="E317" s="253" t="s">
        <v>1</v>
      </c>
      <c r="F317" s="254" t="s">
        <v>491</v>
      </c>
      <c r="G317" s="252"/>
      <c r="H317" s="255">
        <v>39</v>
      </c>
      <c r="I317" s="256"/>
      <c r="J317" s="252"/>
      <c r="K317" s="252"/>
      <c r="L317" s="257"/>
      <c r="M317" s="258"/>
      <c r="N317" s="259"/>
      <c r="O317" s="259"/>
      <c r="P317" s="259"/>
      <c r="Q317" s="259"/>
      <c r="R317" s="259"/>
      <c r="S317" s="259"/>
      <c r="T317" s="260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1" t="s">
        <v>145</v>
      </c>
      <c r="AU317" s="261" t="s">
        <v>89</v>
      </c>
      <c r="AV317" s="14" t="s">
        <v>89</v>
      </c>
      <c r="AW317" s="14" t="s">
        <v>35</v>
      </c>
      <c r="AX317" s="14" t="s">
        <v>79</v>
      </c>
      <c r="AY317" s="261" t="s">
        <v>136</v>
      </c>
    </row>
    <row r="318" s="14" customFormat="1">
      <c r="A318" s="14"/>
      <c r="B318" s="251"/>
      <c r="C318" s="252"/>
      <c r="D318" s="242" t="s">
        <v>145</v>
      </c>
      <c r="E318" s="253" t="s">
        <v>1</v>
      </c>
      <c r="F318" s="254" t="s">
        <v>463</v>
      </c>
      <c r="G318" s="252"/>
      <c r="H318" s="255">
        <v>36</v>
      </c>
      <c r="I318" s="256"/>
      <c r="J318" s="252"/>
      <c r="K318" s="252"/>
      <c r="L318" s="257"/>
      <c r="M318" s="258"/>
      <c r="N318" s="259"/>
      <c r="O318" s="259"/>
      <c r="P318" s="259"/>
      <c r="Q318" s="259"/>
      <c r="R318" s="259"/>
      <c r="S318" s="259"/>
      <c r="T318" s="260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1" t="s">
        <v>145</v>
      </c>
      <c r="AU318" s="261" t="s">
        <v>89</v>
      </c>
      <c r="AV318" s="14" t="s">
        <v>89</v>
      </c>
      <c r="AW318" s="14" t="s">
        <v>35</v>
      </c>
      <c r="AX318" s="14" t="s">
        <v>79</v>
      </c>
      <c r="AY318" s="261" t="s">
        <v>136</v>
      </c>
    </row>
    <row r="319" s="15" customFormat="1">
      <c r="A319" s="15"/>
      <c r="B319" s="269"/>
      <c r="C319" s="270"/>
      <c r="D319" s="242" t="s">
        <v>145</v>
      </c>
      <c r="E319" s="271" t="s">
        <v>1</v>
      </c>
      <c r="F319" s="272" t="s">
        <v>244</v>
      </c>
      <c r="G319" s="270"/>
      <c r="H319" s="273">
        <v>75</v>
      </c>
      <c r="I319" s="274"/>
      <c r="J319" s="270"/>
      <c r="K319" s="270"/>
      <c r="L319" s="275"/>
      <c r="M319" s="276"/>
      <c r="N319" s="277"/>
      <c r="O319" s="277"/>
      <c r="P319" s="277"/>
      <c r="Q319" s="277"/>
      <c r="R319" s="277"/>
      <c r="S319" s="277"/>
      <c r="T319" s="278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79" t="s">
        <v>145</v>
      </c>
      <c r="AU319" s="279" t="s">
        <v>89</v>
      </c>
      <c r="AV319" s="15" t="s">
        <v>155</v>
      </c>
      <c r="AW319" s="15" t="s">
        <v>35</v>
      </c>
      <c r="AX319" s="15" t="s">
        <v>87</v>
      </c>
      <c r="AY319" s="279" t="s">
        <v>136</v>
      </c>
    </row>
    <row r="320" s="2" customFormat="1" ht="24.15" customHeight="1">
      <c r="A320" s="39"/>
      <c r="B320" s="40"/>
      <c r="C320" s="227" t="s">
        <v>492</v>
      </c>
      <c r="D320" s="227" t="s">
        <v>139</v>
      </c>
      <c r="E320" s="228" t="s">
        <v>493</v>
      </c>
      <c r="F320" s="229" t="s">
        <v>494</v>
      </c>
      <c r="G320" s="230" t="s">
        <v>221</v>
      </c>
      <c r="H320" s="231">
        <v>256</v>
      </c>
      <c r="I320" s="232"/>
      <c r="J320" s="233">
        <f>ROUND(I320*H320,2)</f>
        <v>0</v>
      </c>
      <c r="K320" s="229" t="s">
        <v>222</v>
      </c>
      <c r="L320" s="45"/>
      <c r="M320" s="234" t="s">
        <v>1</v>
      </c>
      <c r="N320" s="235" t="s">
        <v>44</v>
      </c>
      <c r="O320" s="92"/>
      <c r="P320" s="236">
        <f>O320*H320</f>
        <v>0</v>
      </c>
      <c r="Q320" s="236">
        <v>0</v>
      </c>
      <c r="R320" s="236">
        <f>Q320*H320</f>
        <v>0</v>
      </c>
      <c r="S320" s="236">
        <v>0</v>
      </c>
      <c r="T320" s="237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8" t="s">
        <v>155</v>
      </c>
      <c r="AT320" s="238" t="s">
        <v>139</v>
      </c>
      <c r="AU320" s="238" t="s">
        <v>89</v>
      </c>
      <c r="AY320" s="18" t="s">
        <v>136</v>
      </c>
      <c r="BE320" s="239">
        <f>IF(N320="základní",J320,0)</f>
        <v>0</v>
      </c>
      <c r="BF320" s="239">
        <f>IF(N320="snížená",J320,0)</f>
        <v>0</v>
      </c>
      <c r="BG320" s="239">
        <f>IF(N320="zákl. přenesená",J320,0)</f>
        <v>0</v>
      </c>
      <c r="BH320" s="239">
        <f>IF(N320="sníž. přenesená",J320,0)</f>
        <v>0</v>
      </c>
      <c r="BI320" s="239">
        <f>IF(N320="nulová",J320,0)</f>
        <v>0</v>
      </c>
      <c r="BJ320" s="18" t="s">
        <v>87</v>
      </c>
      <c r="BK320" s="239">
        <f>ROUND(I320*H320,2)</f>
        <v>0</v>
      </c>
      <c r="BL320" s="18" t="s">
        <v>155</v>
      </c>
      <c r="BM320" s="238" t="s">
        <v>495</v>
      </c>
    </row>
    <row r="321" s="2" customFormat="1">
      <c r="A321" s="39"/>
      <c r="B321" s="40"/>
      <c r="C321" s="41"/>
      <c r="D321" s="242" t="s">
        <v>224</v>
      </c>
      <c r="E321" s="41"/>
      <c r="F321" s="265" t="s">
        <v>225</v>
      </c>
      <c r="G321" s="41"/>
      <c r="H321" s="41"/>
      <c r="I321" s="266"/>
      <c r="J321" s="41"/>
      <c r="K321" s="41"/>
      <c r="L321" s="45"/>
      <c r="M321" s="267"/>
      <c r="N321" s="268"/>
      <c r="O321" s="92"/>
      <c r="P321" s="92"/>
      <c r="Q321" s="92"/>
      <c r="R321" s="92"/>
      <c r="S321" s="92"/>
      <c r="T321" s="93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224</v>
      </c>
      <c r="AU321" s="18" t="s">
        <v>89</v>
      </c>
    </row>
    <row r="322" s="14" customFormat="1">
      <c r="A322" s="14"/>
      <c r="B322" s="251"/>
      <c r="C322" s="252"/>
      <c r="D322" s="242" t="s">
        <v>145</v>
      </c>
      <c r="E322" s="253" t="s">
        <v>1</v>
      </c>
      <c r="F322" s="254" t="s">
        <v>496</v>
      </c>
      <c r="G322" s="252"/>
      <c r="H322" s="255">
        <v>90.5</v>
      </c>
      <c r="I322" s="256"/>
      <c r="J322" s="252"/>
      <c r="K322" s="252"/>
      <c r="L322" s="257"/>
      <c r="M322" s="258"/>
      <c r="N322" s="259"/>
      <c r="O322" s="259"/>
      <c r="P322" s="259"/>
      <c r="Q322" s="259"/>
      <c r="R322" s="259"/>
      <c r="S322" s="259"/>
      <c r="T322" s="260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1" t="s">
        <v>145</v>
      </c>
      <c r="AU322" s="261" t="s">
        <v>89</v>
      </c>
      <c r="AV322" s="14" t="s">
        <v>89</v>
      </c>
      <c r="AW322" s="14" t="s">
        <v>35</v>
      </c>
      <c r="AX322" s="14" t="s">
        <v>79</v>
      </c>
      <c r="AY322" s="261" t="s">
        <v>136</v>
      </c>
    </row>
    <row r="323" s="14" customFormat="1">
      <c r="A323" s="14"/>
      <c r="B323" s="251"/>
      <c r="C323" s="252"/>
      <c r="D323" s="242" t="s">
        <v>145</v>
      </c>
      <c r="E323" s="253" t="s">
        <v>1</v>
      </c>
      <c r="F323" s="254" t="s">
        <v>497</v>
      </c>
      <c r="G323" s="252"/>
      <c r="H323" s="255">
        <v>39.5</v>
      </c>
      <c r="I323" s="256"/>
      <c r="J323" s="252"/>
      <c r="K323" s="252"/>
      <c r="L323" s="257"/>
      <c r="M323" s="258"/>
      <c r="N323" s="259"/>
      <c r="O323" s="259"/>
      <c r="P323" s="259"/>
      <c r="Q323" s="259"/>
      <c r="R323" s="259"/>
      <c r="S323" s="259"/>
      <c r="T323" s="260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1" t="s">
        <v>145</v>
      </c>
      <c r="AU323" s="261" t="s">
        <v>89</v>
      </c>
      <c r="AV323" s="14" t="s">
        <v>89</v>
      </c>
      <c r="AW323" s="14" t="s">
        <v>35</v>
      </c>
      <c r="AX323" s="14" t="s">
        <v>79</v>
      </c>
      <c r="AY323" s="261" t="s">
        <v>136</v>
      </c>
    </row>
    <row r="324" s="14" customFormat="1">
      <c r="A324" s="14"/>
      <c r="B324" s="251"/>
      <c r="C324" s="252"/>
      <c r="D324" s="242" t="s">
        <v>145</v>
      </c>
      <c r="E324" s="253" t="s">
        <v>1</v>
      </c>
      <c r="F324" s="254" t="s">
        <v>498</v>
      </c>
      <c r="G324" s="252"/>
      <c r="H324" s="255">
        <v>48</v>
      </c>
      <c r="I324" s="256"/>
      <c r="J324" s="252"/>
      <c r="K324" s="252"/>
      <c r="L324" s="257"/>
      <c r="M324" s="258"/>
      <c r="N324" s="259"/>
      <c r="O324" s="259"/>
      <c r="P324" s="259"/>
      <c r="Q324" s="259"/>
      <c r="R324" s="259"/>
      <c r="S324" s="259"/>
      <c r="T324" s="260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1" t="s">
        <v>145</v>
      </c>
      <c r="AU324" s="261" t="s">
        <v>89</v>
      </c>
      <c r="AV324" s="14" t="s">
        <v>89</v>
      </c>
      <c r="AW324" s="14" t="s">
        <v>35</v>
      </c>
      <c r="AX324" s="14" t="s">
        <v>79</v>
      </c>
      <c r="AY324" s="261" t="s">
        <v>136</v>
      </c>
    </row>
    <row r="325" s="13" customFormat="1">
      <c r="A325" s="13"/>
      <c r="B325" s="240"/>
      <c r="C325" s="241"/>
      <c r="D325" s="242" t="s">
        <v>145</v>
      </c>
      <c r="E325" s="243" t="s">
        <v>1</v>
      </c>
      <c r="F325" s="244" t="s">
        <v>499</v>
      </c>
      <c r="G325" s="241"/>
      <c r="H325" s="243" t="s">
        <v>1</v>
      </c>
      <c r="I325" s="245"/>
      <c r="J325" s="241"/>
      <c r="K325" s="241"/>
      <c r="L325" s="246"/>
      <c r="M325" s="247"/>
      <c r="N325" s="248"/>
      <c r="O325" s="248"/>
      <c r="P325" s="248"/>
      <c r="Q325" s="248"/>
      <c r="R325" s="248"/>
      <c r="S325" s="248"/>
      <c r="T325" s="249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0" t="s">
        <v>145</v>
      </c>
      <c r="AU325" s="250" t="s">
        <v>89</v>
      </c>
      <c r="AV325" s="13" t="s">
        <v>87</v>
      </c>
      <c r="AW325" s="13" t="s">
        <v>35</v>
      </c>
      <c r="AX325" s="13" t="s">
        <v>79</v>
      </c>
      <c r="AY325" s="250" t="s">
        <v>136</v>
      </c>
    </row>
    <row r="326" s="13" customFormat="1">
      <c r="A326" s="13"/>
      <c r="B326" s="240"/>
      <c r="C326" s="241"/>
      <c r="D326" s="242" t="s">
        <v>145</v>
      </c>
      <c r="E326" s="243" t="s">
        <v>1</v>
      </c>
      <c r="F326" s="244" t="s">
        <v>500</v>
      </c>
      <c r="G326" s="241"/>
      <c r="H326" s="243" t="s">
        <v>1</v>
      </c>
      <c r="I326" s="245"/>
      <c r="J326" s="241"/>
      <c r="K326" s="241"/>
      <c r="L326" s="246"/>
      <c r="M326" s="247"/>
      <c r="N326" s="248"/>
      <c r="O326" s="248"/>
      <c r="P326" s="248"/>
      <c r="Q326" s="248"/>
      <c r="R326" s="248"/>
      <c r="S326" s="248"/>
      <c r="T326" s="249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0" t="s">
        <v>145</v>
      </c>
      <c r="AU326" s="250" t="s">
        <v>89</v>
      </c>
      <c r="AV326" s="13" t="s">
        <v>87</v>
      </c>
      <c r="AW326" s="13" t="s">
        <v>35</v>
      </c>
      <c r="AX326" s="13" t="s">
        <v>79</v>
      </c>
      <c r="AY326" s="250" t="s">
        <v>136</v>
      </c>
    </row>
    <row r="327" s="14" customFormat="1">
      <c r="A327" s="14"/>
      <c r="B327" s="251"/>
      <c r="C327" s="252"/>
      <c r="D327" s="242" t="s">
        <v>145</v>
      </c>
      <c r="E327" s="253" t="s">
        <v>1</v>
      </c>
      <c r="F327" s="254" t="s">
        <v>501</v>
      </c>
      <c r="G327" s="252"/>
      <c r="H327" s="255">
        <v>39</v>
      </c>
      <c r="I327" s="256"/>
      <c r="J327" s="252"/>
      <c r="K327" s="252"/>
      <c r="L327" s="257"/>
      <c r="M327" s="258"/>
      <c r="N327" s="259"/>
      <c r="O327" s="259"/>
      <c r="P327" s="259"/>
      <c r="Q327" s="259"/>
      <c r="R327" s="259"/>
      <c r="S327" s="259"/>
      <c r="T327" s="260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1" t="s">
        <v>145</v>
      </c>
      <c r="AU327" s="261" t="s">
        <v>89</v>
      </c>
      <c r="AV327" s="14" t="s">
        <v>89</v>
      </c>
      <c r="AW327" s="14" t="s">
        <v>35</v>
      </c>
      <c r="AX327" s="14" t="s">
        <v>79</v>
      </c>
      <c r="AY327" s="261" t="s">
        <v>136</v>
      </c>
    </row>
    <row r="328" s="13" customFormat="1">
      <c r="A328" s="13"/>
      <c r="B328" s="240"/>
      <c r="C328" s="241"/>
      <c r="D328" s="242" t="s">
        <v>145</v>
      </c>
      <c r="E328" s="243" t="s">
        <v>1</v>
      </c>
      <c r="F328" s="244" t="s">
        <v>502</v>
      </c>
      <c r="G328" s="241"/>
      <c r="H328" s="243" t="s">
        <v>1</v>
      </c>
      <c r="I328" s="245"/>
      <c r="J328" s="241"/>
      <c r="K328" s="241"/>
      <c r="L328" s="246"/>
      <c r="M328" s="247"/>
      <c r="N328" s="248"/>
      <c r="O328" s="248"/>
      <c r="P328" s="248"/>
      <c r="Q328" s="248"/>
      <c r="R328" s="248"/>
      <c r="S328" s="248"/>
      <c r="T328" s="249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0" t="s">
        <v>145</v>
      </c>
      <c r="AU328" s="250" t="s">
        <v>89</v>
      </c>
      <c r="AV328" s="13" t="s">
        <v>87</v>
      </c>
      <c r="AW328" s="13" t="s">
        <v>35</v>
      </c>
      <c r="AX328" s="13" t="s">
        <v>79</v>
      </c>
      <c r="AY328" s="250" t="s">
        <v>136</v>
      </c>
    </row>
    <row r="329" s="14" customFormat="1">
      <c r="A329" s="14"/>
      <c r="B329" s="251"/>
      <c r="C329" s="252"/>
      <c r="D329" s="242" t="s">
        <v>145</v>
      </c>
      <c r="E329" s="253" t="s">
        <v>1</v>
      </c>
      <c r="F329" s="254" t="s">
        <v>503</v>
      </c>
      <c r="G329" s="252"/>
      <c r="H329" s="255">
        <v>39</v>
      </c>
      <c r="I329" s="256"/>
      <c r="J329" s="252"/>
      <c r="K329" s="252"/>
      <c r="L329" s="257"/>
      <c r="M329" s="258"/>
      <c r="N329" s="259"/>
      <c r="O329" s="259"/>
      <c r="P329" s="259"/>
      <c r="Q329" s="259"/>
      <c r="R329" s="259"/>
      <c r="S329" s="259"/>
      <c r="T329" s="260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1" t="s">
        <v>145</v>
      </c>
      <c r="AU329" s="261" t="s">
        <v>89</v>
      </c>
      <c r="AV329" s="14" t="s">
        <v>89</v>
      </c>
      <c r="AW329" s="14" t="s">
        <v>35</v>
      </c>
      <c r="AX329" s="14" t="s">
        <v>79</v>
      </c>
      <c r="AY329" s="261" t="s">
        <v>136</v>
      </c>
    </row>
    <row r="330" s="15" customFormat="1">
      <c r="A330" s="15"/>
      <c r="B330" s="269"/>
      <c r="C330" s="270"/>
      <c r="D330" s="242" t="s">
        <v>145</v>
      </c>
      <c r="E330" s="271" t="s">
        <v>1</v>
      </c>
      <c r="F330" s="272" t="s">
        <v>244</v>
      </c>
      <c r="G330" s="270"/>
      <c r="H330" s="273">
        <v>256</v>
      </c>
      <c r="I330" s="274"/>
      <c r="J330" s="270"/>
      <c r="K330" s="270"/>
      <c r="L330" s="275"/>
      <c r="M330" s="276"/>
      <c r="N330" s="277"/>
      <c r="O330" s="277"/>
      <c r="P330" s="277"/>
      <c r="Q330" s="277"/>
      <c r="R330" s="277"/>
      <c r="S330" s="277"/>
      <c r="T330" s="278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79" t="s">
        <v>145</v>
      </c>
      <c r="AU330" s="279" t="s">
        <v>89</v>
      </c>
      <c r="AV330" s="15" t="s">
        <v>155</v>
      </c>
      <c r="AW330" s="15" t="s">
        <v>35</v>
      </c>
      <c r="AX330" s="15" t="s">
        <v>87</v>
      </c>
      <c r="AY330" s="279" t="s">
        <v>136</v>
      </c>
    </row>
    <row r="331" s="2" customFormat="1" ht="21.75" customHeight="1">
      <c r="A331" s="39"/>
      <c r="B331" s="40"/>
      <c r="C331" s="227" t="s">
        <v>504</v>
      </c>
      <c r="D331" s="227" t="s">
        <v>139</v>
      </c>
      <c r="E331" s="228" t="s">
        <v>505</v>
      </c>
      <c r="F331" s="229" t="s">
        <v>506</v>
      </c>
      <c r="G331" s="230" t="s">
        <v>221</v>
      </c>
      <c r="H331" s="231">
        <v>100.5</v>
      </c>
      <c r="I331" s="232"/>
      <c r="J331" s="233">
        <f>ROUND(I331*H331,2)</f>
        <v>0</v>
      </c>
      <c r="K331" s="229" t="s">
        <v>222</v>
      </c>
      <c r="L331" s="45"/>
      <c r="M331" s="234" t="s">
        <v>1</v>
      </c>
      <c r="N331" s="235" t="s">
        <v>44</v>
      </c>
      <c r="O331" s="92"/>
      <c r="P331" s="236">
        <f>O331*H331</f>
        <v>0</v>
      </c>
      <c r="Q331" s="236">
        <v>0</v>
      </c>
      <c r="R331" s="236">
        <f>Q331*H331</f>
        <v>0</v>
      </c>
      <c r="S331" s="236">
        <v>0</v>
      </c>
      <c r="T331" s="237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38" t="s">
        <v>155</v>
      </c>
      <c r="AT331" s="238" t="s">
        <v>139</v>
      </c>
      <c r="AU331" s="238" t="s">
        <v>89</v>
      </c>
      <c r="AY331" s="18" t="s">
        <v>136</v>
      </c>
      <c r="BE331" s="239">
        <f>IF(N331="základní",J331,0)</f>
        <v>0</v>
      </c>
      <c r="BF331" s="239">
        <f>IF(N331="snížená",J331,0)</f>
        <v>0</v>
      </c>
      <c r="BG331" s="239">
        <f>IF(N331="zákl. přenesená",J331,0)</f>
        <v>0</v>
      </c>
      <c r="BH331" s="239">
        <f>IF(N331="sníž. přenesená",J331,0)</f>
        <v>0</v>
      </c>
      <c r="BI331" s="239">
        <f>IF(N331="nulová",J331,0)</f>
        <v>0</v>
      </c>
      <c r="BJ331" s="18" t="s">
        <v>87</v>
      </c>
      <c r="BK331" s="239">
        <f>ROUND(I331*H331,2)</f>
        <v>0</v>
      </c>
      <c r="BL331" s="18" t="s">
        <v>155</v>
      </c>
      <c r="BM331" s="238" t="s">
        <v>507</v>
      </c>
    </row>
    <row r="332" s="2" customFormat="1">
      <c r="A332" s="39"/>
      <c r="B332" s="40"/>
      <c r="C332" s="41"/>
      <c r="D332" s="242" t="s">
        <v>224</v>
      </c>
      <c r="E332" s="41"/>
      <c r="F332" s="265" t="s">
        <v>225</v>
      </c>
      <c r="G332" s="41"/>
      <c r="H332" s="41"/>
      <c r="I332" s="266"/>
      <c r="J332" s="41"/>
      <c r="K332" s="41"/>
      <c r="L332" s="45"/>
      <c r="M332" s="267"/>
      <c r="N332" s="268"/>
      <c r="O332" s="92"/>
      <c r="P332" s="92"/>
      <c r="Q332" s="92"/>
      <c r="R332" s="92"/>
      <c r="S332" s="92"/>
      <c r="T332" s="93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T332" s="18" t="s">
        <v>224</v>
      </c>
      <c r="AU332" s="18" t="s">
        <v>89</v>
      </c>
    </row>
    <row r="333" s="13" customFormat="1">
      <c r="A333" s="13"/>
      <c r="B333" s="240"/>
      <c r="C333" s="241"/>
      <c r="D333" s="242" t="s">
        <v>145</v>
      </c>
      <c r="E333" s="243" t="s">
        <v>1</v>
      </c>
      <c r="F333" s="244" t="s">
        <v>490</v>
      </c>
      <c r="G333" s="241"/>
      <c r="H333" s="243" t="s">
        <v>1</v>
      </c>
      <c r="I333" s="245"/>
      <c r="J333" s="241"/>
      <c r="K333" s="241"/>
      <c r="L333" s="246"/>
      <c r="M333" s="247"/>
      <c r="N333" s="248"/>
      <c r="O333" s="248"/>
      <c r="P333" s="248"/>
      <c r="Q333" s="248"/>
      <c r="R333" s="248"/>
      <c r="S333" s="248"/>
      <c r="T333" s="249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0" t="s">
        <v>145</v>
      </c>
      <c r="AU333" s="250" t="s">
        <v>89</v>
      </c>
      <c r="AV333" s="13" t="s">
        <v>87</v>
      </c>
      <c r="AW333" s="13" t="s">
        <v>35</v>
      </c>
      <c r="AX333" s="13" t="s">
        <v>79</v>
      </c>
      <c r="AY333" s="250" t="s">
        <v>136</v>
      </c>
    </row>
    <row r="334" s="14" customFormat="1">
      <c r="A334" s="14"/>
      <c r="B334" s="251"/>
      <c r="C334" s="252"/>
      <c r="D334" s="242" t="s">
        <v>145</v>
      </c>
      <c r="E334" s="253" t="s">
        <v>1</v>
      </c>
      <c r="F334" s="254" t="s">
        <v>508</v>
      </c>
      <c r="G334" s="252"/>
      <c r="H334" s="255">
        <v>100.5</v>
      </c>
      <c r="I334" s="256"/>
      <c r="J334" s="252"/>
      <c r="K334" s="252"/>
      <c r="L334" s="257"/>
      <c r="M334" s="258"/>
      <c r="N334" s="259"/>
      <c r="O334" s="259"/>
      <c r="P334" s="259"/>
      <c r="Q334" s="259"/>
      <c r="R334" s="259"/>
      <c r="S334" s="259"/>
      <c r="T334" s="260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1" t="s">
        <v>145</v>
      </c>
      <c r="AU334" s="261" t="s">
        <v>89</v>
      </c>
      <c r="AV334" s="14" t="s">
        <v>89</v>
      </c>
      <c r="AW334" s="14" t="s">
        <v>35</v>
      </c>
      <c r="AX334" s="14" t="s">
        <v>87</v>
      </c>
      <c r="AY334" s="261" t="s">
        <v>136</v>
      </c>
    </row>
    <row r="335" s="2" customFormat="1" ht="24.15" customHeight="1">
      <c r="A335" s="39"/>
      <c r="B335" s="40"/>
      <c r="C335" s="227" t="s">
        <v>509</v>
      </c>
      <c r="D335" s="227" t="s">
        <v>139</v>
      </c>
      <c r="E335" s="228" t="s">
        <v>510</v>
      </c>
      <c r="F335" s="229" t="s">
        <v>511</v>
      </c>
      <c r="G335" s="230" t="s">
        <v>221</v>
      </c>
      <c r="H335" s="231">
        <v>212.5</v>
      </c>
      <c r="I335" s="232"/>
      <c r="J335" s="233">
        <f>ROUND(I335*H335,2)</f>
        <v>0</v>
      </c>
      <c r="K335" s="229" t="s">
        <v>222</v>
      </c>
      <c r="L335" s="45"/>
      <c r="M335" s="234" t="s">
        <v>1</v>
      </c>
      <c r="N335" s="235" t="s">
        <v>44</v>
      </c>
      <c r="O335" s="92"/>
      <c r="P335" s="236">
        <f>O335*H335</f>
        <v>0</v>
      </c>
      <c r="Q335" s="236">
        <v>0</v>
      </c>
      <c r="R335" s="236">
        <f>Q335*H335</f>
        <v>0</v>
      </c>
      <c r="S335" s="236">
        <v>0</v>
      </c>
      <c r="T335" s="237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38" t="s">
        <v>155</v>
      </c>
      <c r="AT335" s="238" t="s">
        <v>139</v>
      </c>
      <c r="AU335" s="238" t="s">
        <v>89</v>
      </c>
      <c r="AY335" s="18" t="s">
        <v>136</v>
      </c>
      <c r="BE335" s="239">
        <f>IF(N335="základní",J335,0)</f>
        <v>0</v>
      </c>
      <c r="BF335" s="239">
        <f>IF(N335="snížená",J335,0)</f>
        <v>0</v>
      </c>
      <c r="BG335" s="239">
        <f>IF(N335="zákl. přenesená",J335,0)</f>
        <v>0</v>
      </c>
      <c r="BH335" s="239">
        <f>IF(N335="sníž. přenesená",J335,0)</f>
        <v>0</v>
      </c>
      <c r="BI335" s="239">
        <f>IF(N335="nulová",J335,0)</f>
        <v>0</v>
      </c>
      <c r="BJ335" s="18" t="s">
        <v>87</v>
      </c>
      <c r="BK335" s="239">
        <f>ROUND(I335*H335,2)</f>
        <v>0</v>
      </c>
      <c r="BL335" s="18" t="s">
        <v>155</v>
      </c>
      <c r="BM335" s="238" t="s">
        <v>512</v>
      </c>
    </row>
    <row r="336" s="2" customFormat="1">
      <c r="A336" s="39"/>
      <c r="B336" s="40"/>
      <c r="C336" s="41"/>
      <c r="D336" s="242" t="s">
        <v>224</v>
      </c>
      <c r="E336" s="41"/>
      <c r="F336" s="265" t="s">
        <v>225</v>
      </c>
      <c r="G336" s="41"/>
      <c r="H336" s="41"/>
      <c r="I336" s="266"/>
      <c r="J336" s="41"/>
      <c r="K336" s="41"/>
      <c r="L336" s="45"/>
      <c r="M336" s="267"/>
      <c r="N336" s="268"/>
      <c r="O336" s="92"/>
      <c r="P336" s="92"/>
      <c r="Q336" s="92"/>
      <c r="R336" s="92"/>
      <c r="S336" s="92"/>
      <c r="T336" s="93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224</v>
      </c>
      <c r="AU336" s="18" t="s">
        <v>89</v>
      </c>
    </row>
    <row r="337" s="14" customFormat="1">
      <c r="A337" s="14"/>
      <c r="B337" s="251"/>
      <c r="C337" s="252"/>
      <c r="D337" s="242" t="s">
        <v>145</v>
      </c>
      <c r="E337" s="253" t="s">
        <v>1</v>
      </c>
      <c r="F337" s="254" t="s">
        <v>513</v>
      </c>
      <c r="G337" s="252"/>
      <c r="H337" s="255">
        <v>9.5</v>
      </c>
      <c r="I337" s="256"/>
      <c r="J337" s="252"/>
      <c r="K337" s="252"/>
      <c r="L337" s="257"/>
      <c r="M337" s="258"/>
      <c r="N337" s="259"/>
      <c r="O337" s="259"/>
      <c r="P337" s="259"/>
      <c r="Q337" s="259"/>
      <c r="R337" s="259"/>
      <c r="S337" s="259"/>
      <c r="T337" s="260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1" t="s">
        <v>145</v>
      </c>
      <c r="AU337" s="261" t="s">
        <v>89</v>
      </c>
      <c r="AV337" s="14" t="s">
        <v>89</v>
      </c>
      <c r="AW337" s="14" t="s">
        <v>35</v>
      </c>
      <c r="AX337" s="14" t="s">
        <v>79</v>
      </c>
      <c r="AY337" s="261" t="s">
        <v>136</v>
      </c>
    </row>
    <row r="338" s="14" customFormat="1">
      <c r="A338" s="14"/>
      <c r="B338" s="251"/>
      <c r="C338" s="252"/>
      <c r="D338" s="242" t="s">
        <v>145</v>
      </c>
      <c r="E338" s="253" t="s">
        <v>1</v>
      </c>
      <c r="F338" s="254" t="s">
        <v>514</v>
      </c>
      <c r="G338" s="252"/>
      <c r="H338" s="255">
        <v>40.5</v>
      </c>
      <c r="I338" s="256"/>
      <c r="J338" s="252"/>
      <c r="K338" s="252"/>
      <c r="L338" s="257"/>
      <c r="M338" s="258"/>
      <c r="N338" s="259"/>
      <c r="O338" s="259"/>
      <c r="P338" s="259"/>
      <c r="Q338" s="259"/>
      <c r="R338" s="259"/>
      <c r="S338" s="259"/>
      <c r="T338" s="260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1" t="s">
        <v>145</v>
      </c>
      <c r="AU338" s="261" t="s">
        <v>89</v>
      </c>
      <c r="AV338" s="14" t="s">
        <v>89</v>
      </c>
      <c r="AW338" s="14" t="s">
        <v>35</v>
      </c>
      <c r="AX338" s="14" t="s">
        <v>79</v>
      </c>
      <c r="AY338" s="261" t="s">
        <v>136</v>
      </c>
    </row>
    <row r="339" s="14" customFormat="1">
      <c r="A339" s="14"/>
      <c r="B339" s="251"/>
      <c r="C339" s="252"/>
      <c r="D339" s="242" t="s">
        <v>145</v>
      </c>
      <c r="E339" s="253" t="s">
        <v>1</v>
      </c>
      <c r="F339" s="254" t="s">
        <v>515</v>
      </c>
      <c r="G339" s="252"/>
      <c r="H339" s="255">
        <v>85.5</v>
      </c>
      <c r="I339" s="256"/>
      <c r="J339" s="252"/>
      <c r="K339" s="252"/>
      <c r="L339" s="257"/>
      <c r="M339" s="258"/>
      <c r="N339" s="259"/>
      <c r="O339" s="259"/>
      <c r="P339" s="259"/>
      <c r="Q339" s="259"/>
      <c r="R339" s="259"/>
      <c r="S339" s="259"/>
      <c r="T339" s="260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1" t="s">
        <v>145</v>
      </c>
      <c r="AU339" s="261" t="s">
        <v>89</v>
      </c>
      <c r="AV339" s="14" t="s">
        <v>89</v>
      </c>
      <c r="AW339" s="14" t="s">
        <v>35</v>
      </c>
      <c r="AX339" s="14" t="s">
        <v>79</v>
      </c>
      <c r="AY339" s="261" t="s">
        <v>136</v>
      </c>
    </row>
    <row r="340" s="14" customFormat="1">
      <c r="A340" s="14"/>
      <c r="B340" s="251"/>
      <c r="C340" s="252"/>
      <c r="D340" s="242" t="s">
        <v>145</v>
      </c>
      <c r="E340" s="253" t="s">
        <v>1</v>
      </c>
      <c r="F340" s="254" t="s">
        <v>516</v>
      </c>
      <c r="G340" s="252"/>
      <c r="H340" s="255">
        <v>77</v>
      </c>
      <c r="I340" s="256"/>
      <c r="J340" s="252"/>
      <c r="K340" s="252"/>
      <c r="L340" s="257"/>
      <c r="M340" s="258"/>
      <c r="N340" s="259"/>
      <c r="O340" s="259"/>
      <c r="P340" s="259"/>
      <c r="Q340" s="259"/>
      <c r="R340" s="259"/>
      <c r="S340" s="259"/>
      <c r="T340" s="260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1" t="s">
        <v>145</v>
      </c>
      <c r="AU340" s="261" t="s">
        <v>89</v>
      </c>
      <c r="AV340" s="14" t="s">
        <v>89</v>
      </c>
      <c r="AW340" s="14" t="s">
        <v>35</v>
      </c>
      <c r="AX340" s="14" t="s">
        <v>79</v>
      </c>
      <c r="AY340" s="261" t="s">
        <v>136</v>
      </c>
    </row>
    <row r="341" s="15" customFormat="1">
      <c r="A341" s="15"/>
      <c r="B341" s="269"/>
      <c r="C341" s="270"/>
      <c r="D341" s="242" t="s">
        <v>145</v>
      </c>
      <c r="E341" s="271" t="s">
        <v>1</v>
      </c>
      <c r="F341" s="272" t="s">
        <v>244</v>
      </c>
      <c r="G341" s="270"/>
      <c r="H341" s="273">
        <v>212.5</v>
      </c>
      <c r="I341" s="274"/>
      <c r="J341" s="270"/>
      <c r="K341" s="270"/>
      <c r="L341" s="275"/>
      <c r="M341" s="276"/>
      <c r="N341" s="277"/>
      <c r="O341" s="277"/>
      <c r="P341" s="277"/>
      <c r="Q341" s="277"/>
      <c r="R341" s="277"/>
      <c r="S341" s="277"/>
      <c r="T341" s="278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79" t="s">
        <v>145</v>
      </c>
      <c r="AU341" s="279" t="s">
        <v>89</v>
      </c>
      <c r="AV341" s="15" t="s">
        <v>155</v>
      </c>
      <c r="AW341" s="15" t="s">
        <v>35</v>
      </c>
      <c r="AX341" s="15" t="s">
        <v>87</v>
      </c>
      <c r="AY341" s="279" t="s">
        <v>136</v>
      </c>
    </row>
    <row r="342" s="2" customFormat="1" ht="24.15" customHeight="1">
      <c r="A342" s="39"/>
      <c r="B342" s="40"/>
      <c r="C342" s="227" t="s">
        <v>517</v>
      </c>
      <c r="D342" s="227" t="s">
        <v>139</v>
      </c>
      <c r="E342" s="228" t="s">
        <v>518</v>
      </c>
      <c r="F342" s="229" t="s">
        <v>519</v>
      </c>
      <c r="G342" s="230" t="s">
        <v>221</v>
      </c>
      <c r="H342" s="231">
        <v>107</v>
      </c>
      <c r="I342" s="232"/>
      <c r="J342" s="233">
        <f>ROUND(I342*H342,2)</f>
        <v>0</v>
      </c>
      <c r="K342" s="229" t="s">
        <v>222</v>
      </c>
      <c r="L342" s="45"/>
      <c r="M342" s="234" t="s">
        <v>1</v>
      </c>
      <c r="N342" s="235" t="s">
        <v>44</v>
      </c>
      <c r="O342" s="92"/>
      <c r="P342" s="236">
        <f>O342*H342</f>
        <v>0</v>
      </c>
      <c r="Q342" s="236">
        <v>0</v>
      </c>
      <c r="R342" s="236">
        <f>Q342*H342</f>
        <v>0</v>
      </c>
      <c r="S342" s="236">
        <v>0</v>
      </c>
      <c r="T342" s="237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38" t="s">
        <v>155</v>
      </c>
      <c r="AT342" s="238" t="s">
        <v>139</v>
      </c>
      <c r="AU342" s="238" t="s">
        <v>89</v>
      </c>
      <c r="AY342" s="18" t="s">
        <v>136</v>
      </c>
      <c r="BE342" s="239">
        <f>IF(N342="základní",J342,0)</f>
        <v>0</v>
      </c>
      <c r="BF342" s="239">
        <f>IF(N342="snížená",J342,0)</f>
        <v>0</v>
      </c>
      <c r="BG342" s="239">
        <f>IF(N342="zákl. přenesená",J342,0)</f>
        <v>0</v>
      </c>
      <c r="BH342" s="239">
        <f>IF(N342="sníž. přenesená",J342,0)</f>
        <v>0</v>
      </c>
      <c r="BI342" s="239">
        <f>IF(N342="nulová",J342,0)</f>
        <v>0</v>
      </c>
      <c r="BJ342" s="18" t="s">
        <v>87</v>
      </c>
      <c r="BK342" s="239">
        <f>ROUND(I342*H342,2)</f>
        <v>0</v>
      </c>
      <c r="BL342" s="18" t="s">
        <v>155</v>
      </c>
      <c r="BM342" s="238" t="s">
        <v>520</v>
      </c>
    </row>
    <row r="343" s="2" customFormat="1">
      <c r="A343" s="39"/>
      <c r="B343" s="40"/>
      <c r="C343" s="41"/>
      <c r="D343" s="242" t="s">
        <v>224</v>
      </c>
      <c r="E343" s="41"/>
      <c r="F343" s="265" t="s">
        <v>225</v>
      </c>
      <c r="G343" s="41"/>
      <c r="H343" s="41"/>
      <c r="I343" s="266"/>
      <c r="J343" s="41"/>
      <c r="K343" s="41"/>
      <c r="L343" s="45"/>
      <c r="M343" s="267"/>
      <c r="N343" s="268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224</v>
      </c>
      <c r="AU343" s="18" t="s">
        <v>89</v>
      </c>
    </row>
    <row r="344" s="14" customFormat="1">
      <c r="A344" s="14"/>
      <c r="B344" s="251"/>
      <c r="C344" s="252"/>
      <c r="D344" s="242" t="s">
        <v>145</v>
      </c>
      <c r="E344" s="253" t="s">
        <v>1</v>
      </c>
      <c r="F344" s="254" t="s">
        <v>516</v>
      </c>
      <c r="G344" s="252"/>
      <c r="H344" s="255">
        <v>77</v>
      </c>
      <c r="I344" s="256"/>
      <c r="J344" s="252"/>
      <c r="K344" s="252"/>
      <c r="L344" s="257"/>
      <c r="M344" s="258"/>
      <c r="N344" s="259"/>
      <c r="O344" s="259"/>
      <c r="P344" s="259"/>
      <c r="Q344" s="259"/>
      <c r="R344" s="259"/>
      <c r="S344" s="259"/>
      <c r="T344" s="260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1" t="s">
        <v>145</v>
      </c>
      <c r="AU344" s="261" t="s">
        <v>89</v>
      </c>
      <c r="AV344" s="14" t="s">
        <v>89</v>
      </c>
      <c r="AW344" s="14" t="s">
        <v>35</v>
      </c>
      <c r="AX344" s="14" t="s">
        <v>79</v>
      </c>
      <c r="AY344" s="261" t="s">
        <v>136</v>
      </c>
    </row>
    <row r="345" s="14" customFormat="1">
      <c r="A345" s="14"/>
      <c r="B345" s="251"/>
      <c r="C345" s="252"/>
      <c r="D345" s="242" t="s">
        <v>145</v>
      </c>
      <c r="E345" s="253" t="s">
        <v>1</v>
      </c>
      <c r="F345" s="254" t="s">
        <v>521</v>
      </c>
      <c r="G345" s="252"/>
      <c r="H345" s="255">
        <v>30</v>
      </c>
      <c r="I345" s="256"/>
      <c r="J345" s="252"/>
      <c r="K345" s="252"/>
      <c r="L345" s="257"/>
      <c r="M345" s="258"/>
      <c r="N345" s="259"/>
      <c r="O345" s="259"/>
      <c r="P345" s="259"/>
      <c r="Q345" s="259"/>
      <c r="R345" s="259"/>
      <c r="S345" s="259"/>
      <c r="T345" s="260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1" t="s">
        <v>145</v>
      </c>
      <c r="AU345" s="261" t="s">
        <v>89</v>
      </c>
      <c r="AV345" s="14" t="s">
        <v>89</v>
      </c>
      <c r="AW345" s="14" t="s">
        <v>35</v>
      </c>
      <c r="AX345" s="14" t="s">
        <v>79</v>
      </c>
      <c r="AY345" s="261" t="s">
        <v>136</v>
      </c>
    </row>
    <row r="346" s="15" customFormat="1">
      <c r="A346" s="15"/>
      <c r="B346" s="269"/>
      <c r="C346" s="270"/>
      <c r="D346" s="242" t="s">
        <v>145</v>
      </c>
      <c r="E346" s="271" t="s">
        <v>1</v>
      </c>
      <c r="F346" s="272" t="s">
        <v>244</v>
      </c>
      <c r="G346" s="270"/>
      <c r="H346" s="273">
        <v>107</v>
      </c>
      <c r="I346" s="274"/>
      <c r="J346" s="270"/>
      <c r="K346" s="270"/>
      <c r="L346" s="275"/>
      <c r="M346" s="276"/>
      <c r="N346" s="277"/>
      <c r="O346" s="277"/>
      <c r="P346" s="277"/>
      <c r="Q346" s="277"/>
      <c r="R346" s="277"/>
      <c r="S346" s="277"/>
      <c r="T346" s="278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79" t="s">
        <v>145</v>
      </c>
      <c r="AU346" s="279" t="s">
        <v>89</v>
      </c>
      <c r="AV346" s="15" t="s">
        <v>155</v>
      </c>
      <c r="AW346" s="15" t="s">
        <v>35</v>
      </c>
      <c r="AX346" s="15" t="s">
        <v>87</v>
      </c>
      <c r="AY346" s="279" t="s">
        <v>136</v>
      </c>
    </row>
    <row r="347" s="2" customFormat="1" ht="37.8" customHeight="1">
      <c r="A347" s="39"/>
      <c r="B347" s="40"/>
      <c r="C347" s="227" t="s">
        <v>522</v>
      </c>
      <c r="D347" s="227" t="s">
        <v>139</v>
      </c>
      <c r="E347" s="228" t="s">
        <v>523</v>
      </c>
      <c r="F347" s="229" t="s">
        <v>524</v>
      </c>
      <c r="G347" s="230" t="s">
        <v>221</v>
      </c>
      <c r="H347" s="231">
        <v>77</v>
      </c>
      <c r="I347" s="232"/>
      <c r="J347" s="233">
        <f>ROUND(I347*H347,2)</f>
        <v>0</v>
      </c>
      <c r="K347" s="229" t="s">
        <v>1</v>
      </c>
      <c r="L347" s="45"/>
      <c r="M347" s="234" t="s">
        <v>1</v>
      </c>
      <c r="N347" s="235" t="s">
        <v>44</v>
      </c>
      <c r="O347" s="92"/>
      <c r="P347" s="236">
        <f>O347*H347</f>
        <v>0</v>
      </c>
      <c r="Q347" s="236">
        <v>0</v>
      </c>
      <c r="R347" s="236">
        <f>Q347*H347</f>
        <v>0</v>
      </c>
      <c r="S347" s="236">
        <v>0</v>
      </c>
      <c r="T347" s="237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38" t="s">
        <v>155</v>
      </c>
      <c r="AT347" s="238" t="s">
        <v>139</v>
      </c>
      <c r="AU347" s="238" t="s">
        <v>89</v>
      </c>
      <c r="AY347" s="18" t="s">
        <v>136</v>
      </c>
      <c r="BE347" s="239">
        <f>IF(N347="základní",J347,0)</f>
        <v>0</v>
      </c>
      <c r="BF347" s="239">
        <f>IF(N347="snížená",J347,0)</f>
        <v>0</v>
      </c>
      <c r="BG347" s="239">
        <f>IF(N347="zákl. přenesená",J347,0)</f>
        <v>0</v>
      </c>
      <c r="BH347" s="239">
        <f>IF(N347="sníž. přenesená",J347,0)</f>
        <v>0</v>
      </c>
      <c r="BI347" s="239">
        <f>IF(N347="nulová",J347,0)</f>
        <v>0</v>
      </c>
      <c r="BJ347" s="18" t="s">
        <v>87</v>
      </c>
      <c r="BK347" s="239">
        <f>ROUND(I347*H347,2)</f>
        <v>0</v>
      </c>
      <c r="BL347" s="18" t="s">
        <v>155</v>
      </c>
      <c r="BM347" s="238" t="s">
        <v>525</v>
      </c>
    </row>
    <row r="348" s="2" customFormat="1">
      <c r="A348" s="39"/>
      <c r="B348" s="40"/>
      <c r="C348" s="41"/>
      <c r="D348" s="242" t="s">
        <v>224</v>
      </c>
      <c r="E348" s="41"/>
      <c r="F348" s="265" t="s">
        <v>225</v>
      </c>
      <c r="G348" s="41"/>
      <c r="H348" s="41"/>
      <c r="I348" s="266"/>
      <c r="J348" s="41"/>
      <c r="K348" s="41"/>
      <c r="L348" s="45"/>
      <c r="M348" s="267"/>
      <c r="N348" s="268"/>
      <c r="O348" s="92"/>
      <c r="P348" s="92"/>
      <c r="Q348" s="92"/>
      <c r="R348" s="92"/>
      <c r="S348" s="92"/>
      <c r="T348" s="93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224</v>
      </c>
      <c r="AU348" s="18" t="s">
        <v>89</v>
      </c>
    </row>
    <row r="349" s="14" customFormat="1">
      <c r="A349" s="14"/>
      <c r="B349" s="251"/>
      <c r="C349" s="252"/>
      <c r="D349" s="242" t="s">
        <v>145</v>
      </c>
      <c r="E349" s="253" t="s">
        <v>1</v>
      </c>
      <c r="F349" s="254" t="s">
        <v>516</v>
      </c>
      <c r="G349" s="252"/>
      <c r="H349" s="255">
        <v>77</v>
      </c>
      <c r="I349" s="256"/>
      <c r="J349" s="252"/>
      <c r="K349" s="252"/>
      <c r="L349" s="257"/>
      <c r="M349" s="258"/>
      <c r="N349" s="259"/>
      <c r="O349" s="259"/>
      <c r="P349" s="259"/>
      <c r="Q349" s="259"/>
      <c r="R349" s="259"/>
      <c r="S349" s="259"/>
      <c r="T349" s="260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1" t="s">
        <v>145</v>
      </c>
      <c r="AU349" s="261" t="s">
        <v>89</v>
      </c>
      <c r="AV349" s="14" t="s">
        <v>89</v>
      </c>
      <c r="AW349" s="14" t="s">
        <v>35</v>
      </c>
      <c r="AX349" s="14" t="s">
        <v>87</v>
      </c>
      <c r="AY349" s="261" t="s">
        <v>136</v>
      </c>
    </row>
    <row r="350" s="2" customFormat="1" ht="24.15" customHeight="1">
      <c r="A350" s="39"/>
      <c r="B350" s="40"/>
      <c r="C350" s="227" t="s">
        <v>526</v>
      </c>
      <c r="D350" s="227" t="s">
        <v>139</v>
      </c>
      <c r="E350" s="228" t="s">
        <v>527</v>
      </c>
      <c r="F350" s="229" t="s">
        <v>528</v>
      </c>
      <c r="G350" s="230" t="s">
        <v>256</v>
      </c>
      <c r="H350" s="231">
        <v>3.5150000000000001</v>
      </c>
      <c r="I350" s="232"/>
      <c r="J350" s="233">
        <f>ROUND(I350*H350,2)</f>
        <v>0</v>
      </c>
      <c r="K350" s="229" t="s">
        <v>1</v>
      </c>
      <c r="L350" s="45"/>
      <c r="M350" s="234" t="s">
        <v>1</v>
      </c>
      <c r="N350" s="235" t="s">
        <v>44</v>
      </c>
      <c r="O350" s="92"/>
      <c r="P350" s="236">
        <f>O350*H350</f>
        <v>0</v>
      </c>
      <c r="Q350" s="236">
        <v>0</v>
      </c>
      <c r="R350" s="236">
        <f>Q350*H350</f>
        <v>0</v>
      </c>
      <c r="S350" s="236">
        <v>0</v>
      </c>
      <c r="T350" s="237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38" t="s">
        <v>155</v>
      </c>
      <c r="AT350" s="238" t="s">
        <v>139</v>
      </c>
      <c r="AU350" s="238" t="s">
        <v>89</v>
      </c>
      <c r="AY350" s="18" t="s">
        <v>136</v>
      </c>
      <c r="BE350" s="239">
        <f>IF(N350="základní",J350,0)</f>
        <v>0</v>
      </c>
      <c r="BF350" s="239">
        <f>IF(N350="snížená",J350,0)</f>
        <v>0</v>
      </c>
      <c r="BG350" s="239">
        <f>IF(N350="zákl. přenesená",J350,0)</f>
        <v>0</v>
      </c>
      <c r="BH350" s="239">
        <f>IF(N350="sníž. přenesená",J350,0)</f>
        <v>0</v>
      </c>
      <c r="BI350" s="239">
        <f>IF(N350="nulová",J350,0)</f>
        <v>0</v>
      </c>
      <c r="BJ350" s="18" t="s">
        <v>87</v>
      </c>
      <c r="BK350" s="239">
        <f>ROUND(I350*H350,2)</f>
        <v>0</v>
      </c>
      <c r="BL350" s="18" t="s">
        <v>155</v>
      </c>
      <c r="BM350" s="238" t="s">
        <v>529</v>
      </c>
    </row>
    <row r="351" s="2" customFormat="1">
      <c r="A351" s="39"/>
      <c r="B351" s="40"/>
      <c r="C351" s="41"/>
      <c r="D351" s="242" t="s">
        <v>224</v>
      </c>
      <c r="E351" s="41"/>
      <c r="F351" s="265" t="s">
        <v>225</v>
      </c>
      <c r="G351" s="41"/>
      <c r="H351" s="41"/>
      <c r="I351" s="266"/>
      <c r="J351" s="41"/>
      <c r="K351" s="41"/>
      <c r="L351" s="45"/>
      <c r="M351" s="267"/>
      <c r="N351" s="268"/>
      <c r="O351" s="92"/>
      <c r="P351" s="92"/>
      <c r="Q351" s="92"/>
      <c r="R351" s="92"/>
      <c r="S351" s="92"/>
      <c r="T351" s="93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224</v>
      </c>
      <c r="AU351" s="18" t="s">
        <v>89</v>
      </c>
    </row>
    <row r="352" s="14" customFormat="1">
      <c r="A352" s="14"/>
      <c r="B352" s="251"/>
      <c r="C352" s="252"/>
      <c r="D352" s="242" t="s">
        <v>145</v>
      </c>
      <c r="E352" s="253" t="s">
        <v>1</v>
      </c>
      <c r="F352" s="254" t="s">
        <v>530</v>
      </c>
      <c r="G352" s="252"/>
      <c r="H352" s="255">
        <v>3.5150000000000001</v>
      </c>
      <c r="I352" s="256"/>
      <c r="J352" s="252"/>
      <c r="K352" s="252"/>
      <c r="L352" s="257"/>
      <c r="M352" s="258"/>
      <c r="N352" s="259"/>
      <c r="O352" s="259"/>
      <c r="P352" s="259"/>
      <c r="Q352" s="259"/>
      <c r="R352" s="259"/>
      <c r="S352" s="259"/>
      <c r="T352" s="260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1" t="s">
        <v>145</v>
      </c>
      <c r="AU352" s="261" t="s">
        <v>89</v>
      </c>
      <c r="AV352" s="14" t="s">
        <v>89</v>
      </c>
      <c r="AW352" s="14" t="s">
        <v>35</v>
      </c>
      <c r="AX352" s="14" t="s">
        <v>87</v>
      </c>
      <c r="AY352" s="261" t="s">
        <v>136</v>
      </c>
    </row>
    <row r="353" s="2" customFormat="1" ht="16.5" customHeight="1">
      <c r="A353" s="39"/>
      <c r="B353" s="40"/>
      <c r="C353" s="227" t="s">
        <v>531</v>
      </c>
      <c r="D353" s="227" t="s">
        <v>139</v>
      </c>
      <c r="E353" s="228" t="s">
        <v>532</v>
      </c>
      <c r="F353" s="229" t="s">
        <v>533</v>
      </c>
      <c r="G353" s="230" t="s">
        <v>256</v>
      </c>
      <c r="H353" s="231">
        <v>3.1600000000000001</v>
      </c>
      <c r="I353" s="232"/>
      <c r="J353" s="233">
        <f>ROUND(I353*H353,2)</f>
        <v>0</v>
      </c>
      <c r="K353" s="229" t="s">
        <v>222</v>
      </c>
      <c r="L353" s="45"/>
      <c r="M353" s="234" t="s">
        <v>1</v>
      </c>
      <c r="N353" s="235" t="s">
        <v>44</v>
      </c>
      <c r="O353" s="92"/>
      <c r="P353" s="236">
        <f>O353*H353</f>
        <v>0</v>
      </c>
      <c r="Q353" s="236">
        <v>0</v>
      </c>
      <c r="R353" s="236">
        <f>Q353*H353</f>
        <v>0</v>
      </c>
      <c r="S353" s="236">
        <v>0</v>
      </c>
      <c r="T353" s="237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38" t="s">
        <v>155</v>
      </c>
      <c r="AT353" s="238" t="s">
        <v>139</v>
      </c>
      <c r="AU353" s="238" t="s">
        <v>89</v>
      </c>
      <c r="AY353" s="18" t="s">
        <v>136</v>
      </c>
      <c r="BE353" s="239">
        <f>IF(N353="základní",J353,0)</f>
        <v>0</v>
      </c>
      <c r="BF353" s="239">
        <f>IF(N353="snížená",J353,0)</f>
        <v>0</v>
      </c>
      <c r="BG353" s="239">
        <f>IF(N353="zákl. přenesená",J353,0)</f>
        <v>0</v>
      </c>
      <c r="BH353" s="239">
        <f>IF(N353="sníž. přenesená",J353,0)</f>
        <v>0</v>
      </c>
      <c r="BI353" s="239">
        <f>IF(N353="nulová",J353,0)</f>
        <v>0</v>
      </c>
      <c r="BJ353" s="18" t="s">
        <v>87</v>
      </c>
      <c r="BK353" s="239">
        <f>ROUND(I353*H353,2)</f>
        <v>0</v>
      </c>
      <c r="BL353" s="18" t="s">
        <v>155</v>
      </c>
      <c r="BM353" s="238" t="s">
        <v>534</v>
      </c>
    </row>
    <row r="354" s="2" customFormat="1">
      <c r="A354" s="39"/>
      <c r="B354" s="40"/>
      <c r="C354" s="41"/>
      <c r="D354" s="242" t="s">
        <v>224</v>
      </c>
      <c r="E354" s="41"/>
      <c r="F354" s="265" t="s">
        <v>225</v>
      </c>
      <c r="G354" s="41"/>
      <c r="H354" s="41"/>
      <c r="I354" s="266"/>
      <c r="J354" s="41"/>
      <c r="K354" s="41"/>
      <c r="L354" s="45"/>
      <c r="M354" s="267"/>
      <c r="N354" s="268"/>
      <c r="O354" s="92"/>
      <c r="P354" s="92"/>
      <c r="Q354" s="92"/>
      <c r="R354" s="92"/>
      <c r="S354" s="92"/>
      <c r="T354" s="93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224</v>
      </c>
      <c r="AU354" s="18" t="s">
        <v>89</v>
      </c>
    </row>
    <row r="355" s="14" customFormat="1">
      <c r="A355" s="14"/>
      <c r="B355" s="251"/>
      <c r="C355" s="252"/>
      <c r="D355" s="242" t="s">
        <v>145</v>
      </c>
      <c r="E355" s="253" t="s">
        <v>1</v>
      </c>
      <c r="F355" s="254" t="s">
        <v>535</v>
      </c>
      <c r="G355" s="252"/>
      <c r="H355" s="255">
        <v>3.1600000000000001</v>
      </c>
      <c r="I355" s="256"/>
      <c r="J355" s="252"/>
      <c r="K355" s="252"/>
      <c r="L355" s="257"/>
      <c r="M355" s="258"/>
      <c r="N355" s="259"/>
      <c r="O355" s="259"/>
      <c r="P355" s="259"/>
      <c r="Q355" s="259"/>
      <c r="R355" s="259"/>
      <c r="S355" s="259"/>
      <c r="T355" s="260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1" t="s">
        <v>145</v>
      </c>
      <c r="AU355" s="261" t="s">
        <v>89</v>
      </c>
      <c r="AV355" s="14" t="s">
        <v>89</v>
      </c>
      <c r="AW355" s="14" t="s">
        <v>35</v>
      </c>
      <c r="AX355" s="14" t="s">
        <v>87</v>
      </c>
      <c r="AY355" s="261" t="s">
        <v>136</v>
      </c>
    </row>
    <row r="356" s="2" customFormat="1" ht="24.15" customHeight="1">
      <c r="A356" s="39"/>
      <c r="B356" s="40"/>
      <c r="C356" s="227" t="s">
        <v>536</v>
      </c>
      <c r="D356" s="227" t="s">
        <v>139</v>
      </c>
      <c r="E356" s="228" t="s">
        <v>537</v>
      </c>
      <c r="F356" s="229" t="s">
        <v>538</v>
      </c>
      <c r="G356" s="230" t="s">
        <v>221</v>
      </c>
      <c r="H356" s="231">
        <v>9.5</v>
      </c>
      <c r="I356" s="232"/>
      <c r="J356" s="233">
        <f>ROUND(I356*H356,2)</f>
        <v>0</v>
      </c>
      <c r="K356" s="229" t="s">
        <v>222</v>
      </c>
      <c r="L356" s="45"/>
      <c r="M356" s="234" t="s">
        <v>1</v>
      </c>
      <c r="N356" s="235" t="s">
        <v>44</v>
      </c>
      <c r="O356" s="92"/>
      <c r="P356" s="236">
        <f>O356*H356</f>
        <v>0</v>
      </c>
      <c r="Q356" s="236">
        <v>0</v>
      </c>
      <c r="R356" s="236">
        <f>Q356*H356</f>
        <v>0</v>
      </c>
      <c r="S356" s="236">
        <v>0</v>
      </c>
      <c r="T356" s="237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8" t="s">
        <v>155</v>
      </c>
      <c r="AT356" s="238" t="s">
        <v>139</v>
      </c>
      <c r="AU356" s="238" t="s">
        <v>89</v>
      </c>
      <c r="AY356" s="18" t="s">
        <v>136</v>
      </c>
      <c r="BE356" s="239">
        <f>IF(N356="základní",J356,0)</f>
        <v>0</v>
      </c>
      <c r="BF356" s="239">
        <f>IF(N356="snížená",J356,0)</f>
        <v>0</v>
      </c>
      <c r="BG356" s="239">
        <f>IF(N356="zákl. přenesená",J356,0)</f>
        <v>0</v>
      </c>
      <c r="BH356" s="239">
        <f>IF(N356="sníž. přenesená",J356,0)</f>
        <v>0</v>
      </c>
      <c r="BI356" s="239">
        <f>IF(N356="nulová",J356,0)</f>
        <v>0</v>
      </c>
      <c r="BJ356" s="18" t="s">
        <v>87</v>
      </c>
      <c r="BK356" s="239">
        <f>ROUND(I356*H356,2)</f>
        <v>0</v>
      </c>
      <c r="BL356" s="18" t="s">
        <v>155</v>
      </c>
      <c r="BM356" s="238" t="s">
        <v>539</v>
      </c>
    </row>
    <row r="357" s="2" customFormat="1">
      <c r="A357" s="39"/>
      <c r="B357" s="40"/>
      <c r="C357" s="41"/>
      <c r="D357" s="242" t="s">
        <v>224</v>
      </c>
      <c r="E357" s="41"/>
      <c r="F357" s="265" t="s">
        <v>225</v>
      </c>
      <c r="G357" s="41"/>
      <c r="H357" s="41"/>
      <c r="I357" s="266"/>
      <c r="J357" s="41"/>
      <c r="K357" s="41"/>
      <c r="L357" s="45"/>
      <c r="M357" s="267"/>
      <c r="N357" s="268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224</v>
      </c>
      <c r="AU357" s="18" t="s">
        <v>89</v>
      </c>
    </row>
    <row r="358" s="13" customFormat="1">
      <c r="A358" s="13"/>
      <c r="B358" s="240"/>
      <c r="C358" s="241"/>
      <c r="D358" s="242" t="s">
        <v>145</v>
      </c>
      <c r="E358" s="243" t="s">
        <v>1</v>
      </c>
      <c r="F358" s="244" t="s">
        <v>540</v>
      </c>
      <c r="G358" s="241"/>
      <c r="H358" s="243" t="s">
        <v>1</v>
      </c>
      <c r="I358" s="245"/>
      <c r="J358" s="241"/>
      <c r="K358" s="241"/>
      <c r="L358" s="246"/>
      <c r="M358" s="247"/>
      <c r="N358" s="248"/>
      <c r="O358" s="248"/>
      <c r="P358" s="248"/>
      <c r="Q358" s="248"/>
      <c r="R358" s="248"/>
      <c r="S358" s="248"/>
      <c r="T358" s="249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0" t="s">
        <v>145</v>
      </c>
      <c r="AU358" s="250" t="s">
        <v>89</v>
      </c>
      <c r="AV358" s="13" t="s">
        <v>87</v>
      </c>
      <c r="AW358" s="13" t="s">
        <v>35</v>
      </c>
      <c r="AX358" s="13" t="s">
        <v>79</v>
      </c>
      <c r="AY358" s="250" t="s">
        <v>136</v>
      </c>
    </row>
    <row r="359" s="14" customFormat="1">
      <c r="A359" s="14"/>
      <c r="B359" s="251"/>
      <c r="C359" s="252"/>
      <c r="D359" s="242" t="s">
        <v>145</v>
      </c>
      <c r="E359" s="253" t="s">
        <v>1</v>
      </c>
      <c r="F359" s="254" t="s">
        <v>513</v>
      </c>
      <c r="G359" s="252"/>
      <c r="H359" s="255">
        <v>9.5</v>
      </c>
      <c r="I359" s="256"/>
      <c r="J359" s="252"/>
      <c r="K359" s="252"/>
      <c r="L359" s="257"/>
      <c r="M359" s="258"/>
      <c r="N359" s="259"/>
      <c r="O359" s="259"/>
      <c r="P359" s="259"/>
      <c r="Q359" s="259"/>
      <c r="R359" s="259"/>
      <c r="S359" s="259"/>
      <c r="T359" s="260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1" t="s">
        <v>145</v>
      </c>
      <c r="AU359" s="261" t="s">
        <v>89</v>
      </c>
      <c r="AV359" s="14" t="s">
        <v>89</v>
      </c>
      <c r="AW359" s="14" t="s">
        <v>35</v>
      </c>
      <c r="AX359" s="14" t="s">
        <v>87</v>
      </c>
      <c r="AY359" s="261" t="s">
        <v>136</v>
      </c>
    </row>
    <row r="360" s="2" customFormat="1" ht="24.15" customHeight="1">
      <c r="A360" s="39"/>
      <c r="B360" s="40"/>
      <c r="C360" s="227" t="s">
        <v>541</v>
      </c>
      <c r="D360" s="227" t="s">
        <v>139</v>
      </c>
      <c r="E360" s="228" t="s">
        <v>542</v>
      </c>
      <c r="F360" s="229" t="s">
        <v>543</v>
      </c>
      <c r="G360" s="230" t="s">
        <v>221</v>
      </c>
      <c r="H360" s="231">
        <v>50</v>
      </c>
      <c r="I360" s="232"/>
      <c r="J360" s="233">
        <f>ROUND(I360*H360,2)</f>
        <v>0</v>
      </c>
      <c r="K360" s="229" t="s">
        <v>222</v>
      </c>
      <c r="L360" s="45"/>
      <c r="M360" s="234" t="s">
        <v>1</v>
      </c>
      <c r="N360" s="235" t="s">
        <v>44</v>
      </c>
      <c r="O360" s="92"/>
      <c r="P360" s="236">
        <f>O360*H360</f>
        <v>0</v>
      </c>
      <c r="Q360" s="236">
        <v>0</v>
      </c>
      <c r="R360" s="236">
        <f>Q360*H360</f>
        <v>0</v>
      </c>
      <c r="S360" s="236">
        <v>0</v>
      </c>
      <c r="T360" s="237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38" t="s">
        <v>155</v>
      </c>
      <c r="AT360" s="238" t="s">
        <v>139</v>
      </c>
      <c r="AU360" s="238" t="s">
        <v>89</v>
      </c>
      <c r="AY360" s="18" t="s">
        <v>136</v>
      </c>
      <c r="BE360" s="239">
        <f>IF(N360="základní",J360,0)</f>
        <v>0</v>
      </c>
      <c r="BF360" s="239">
        <f>IF(N360="snížená",J360,0)</f>
        <v>0</v>
      </c>
      <c r="BG360" s="239">
        <f>IF(N360="zákl. přenesená",J360,0)</f>
        <v>0</v>
      </c>
      <c r="BH360" s="239">
        <f>IF(N360="sníž. přenesená",J360,0)</f>
        <v>0</v>
      </c>
      <c r="BI360" s="239">
        <f>IF(N360="nulová",J360,0)</f>
        <v>0</v>
      </c>
      <c r="BJ360" s="18" t="s">
        <v>87</v>
      </c>
      <c r="BK360" s="239">
        <f>ROUND(I360*H360,2)</f>
        <v>0</v>
      </c>
      <c r="BL360" s="18" t="s">
        <v>155</v>
      </c>
      <c r="BM360" s="238" t="s">
        <v>544</v>
      </c>
    </row>
    <row r="361" s="2" customFormat="1">
      <c r="A361" s="39"/>
      <c r="B361" s="40"/>
      <c r="C361" s="41"/>
      <c r="D361" s="242" t="s">
        <v>224</v>
      </c>
      <c r="E361" s="41"/>
      <c r="F361" s="265" t="s">
        <v>225</v>
      </c>
      <c r="G361" s="41"/>
      <c r="H361" s="41"/>
      <c r="I361" s="266"/>
      <c r="J361" s="41"/>
      <c r="K361" s="41"/>
      <c r="L361" s="45"/>
      <c r="M361" s="267"/>
      <c r="N361" s="268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224</v>
      </c>
      <c r="AU361" s="18" t="s">
        <v>89</v>
      </c>
    </row>
    <row r="362" s="14" customFormat="1">
      <c r="A362" s="14"/>
      <c r="B362" s="251"/>
      <c r="C362" s="252"/>
      <c r="D362" s="242" t="s">
        <v>145</v>
      </c>
      <c r="E362" s="253" t="s">
        <v>1</v>
      </c>
      <c r="F362" s="254" t="s">
        <v>513</v>
      </c>
      <c r="G362" s="252"/>
      <c r="H362" s="255">
        <v>9.5</v>
      </c>
      <c r="I362" s="256"/>
      <c r="J362" s="252"/>
      <c r="K362" s="252"/>
      <c r="L362" s="257"/>
      <c r="M362" s="258"/>
      <c r="N362" s="259"/>
      <c r="O362" s="259"/>
      <c r="P362" s="259"/>
      <c r="Q362" s="259"/>
      <c r="R362" s="259"/>
      <c r="S362" s="259"/>
      <c r="T362" s="260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1" t="s">
        <v>145</v>
      </c>
      <c r="AU362" s="261" t="s">
        <v>89</v>
      </c>
      <c r="AV362" s="14" t="s">
        <v>89</v>
      </c>
      <c r="AW362" s="14" t="s">
        <v>35</v>
      </c>
      <c r="AX362" s="14" t="s">
        <v>79</v>
      </c>
      <c r="AY362" s="261" t="s">
        <v>136</v>
      </c>
    </row>
    <row r="363" s="14" customFormat="1">
      <c r="A363" s="14"/>
      <c r="B363" s="251"/>
      <c r="C363" s="252"/>
      <c r="D363" s="242" t="s">
        <v>145</v>
      </c>
      <c r="E363" s="253" t="s">
        <v>1</v>
      </c>
      <c r="F363" s="254" t="s">
        <v>514</v>
      </c>
      <c r="G363" s="252"/>
      <c r="H363" s="255">
        <v>40.5</v>
      </c>
      <c r="I363" s="256"/>
      <c r="J363" s="252"/>
      <c r="K363" s="252"/>
      <c r="L363" s="257"/>
      <c r="M363" s="258"/>
      <c r="N363" s="259"/>
      <c r="O363" s="259"/>
      <c r="P363" s="259"/>
      <c r="Q363" s="259"/>
      <c r="R363" s="259"/>
      <c r="S363" s="259"/>
      <c r="T363" s="260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1" t="s">
        <v>145</v>
      </c>
      <c r="AU363" s="261" t="s">
        <v>89</v>
      </c>
      <c r="AV363" s="14" t="s">
        <v>89</v>
      </c>
      <c r="AW363" s="14" t="s">
        <v>35</v>
      </c>
      <c r="AX363" s="14" t="s">
        <v>79</v>
      </c>
      <c r="AY363" s="261" t="s">
        <v>136</v>
      </c>
    </row>
    <row r="364" s="15" customFormat="1">
      <c r="A364" s="15"/>
      <c r="B364" s="269"/>
      <c r="C364" s="270"/>
      <c r="D364" s="242" t="s">
        <v>145</v>
      </c>
      <c r="E364" s="271" t="s">
        <v>1</v>
      </c>
      <c r="F364" s="272" t="s">
        <v>244</v>
      </c>
      <c r="G364" s="270"/>
      <c r="H364" s="273">
        <v>50</v>
      </c>
      <c r="I364" s="274"/>
      <c r="J364" s="270"/>
      <c r="K364" s="270"/>
      <c r="L364" s="275"/>
      <c r="M364" s="276"/>
      <c r="N364" s="277"/>
      <c r="O364" s="277"/>
      <c r="P364" s="277"/>
      <c r="Q364" s="277"/>
      <c r="R364" s="277"/>
      <c r="S364" s="277"/>
      <c r="T364" s="278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79" t="s">
        <v>145</v>
      </c>
      <c r="AU364" s="279" t="s">
        <v>89</v>
      </c>
      <c r="AV364" s="15" t="s">
        <v>155</v>
      </c>
      <c r="AW364" s="15" t="s">
        <v>35</v>
      </c>
      <c r="AX364" s="15" t="s">
        <v>87</v>
      </c>
      <c r="AY364" s="279" t="s">
        <v>136</v>
      </c>
    </row>
    <row r="365" s="2" customFormat="1" ht="21.75" customHeight="1">
      <c r="A365" s="39"/>
      <c r="B365" s="40"/>
      <c r="C365" s="227" t="s">
        <v>545</v>
      </c>
      <c r="D365" s="227" t="s">
        <v>139</v>
      </c>
      <c r="E365" s="228" t="s">
        <v>546</v>
      </c>
      <c r="F365" s="229" t="s">
        <v>547</v>
      </c>
      <c r="G365" s="230" t="s">
        <v>221</v>
      </c>
      <c r="H365" s="231">
        <v>221.5</v>
      </c>
      <c r="I365" s="232"/>
      <c r="J365" s="233">
        <f>ROUND(I365*H365,2)</f>
        <v>0</v>
      </c>
      <c r="K365" s="229" t="s">
        <v>222</v>
      </c>
      <c r="L365" s="45"/>
      <c r="M365" s="234" t="s">
        <v>1</v>
      </c>
      <c r="N365" s="235" t="s">
        <v>44</v>
      </c>
      <c r="O365" s="92"/>
      <c r="P365" s="236">
        <f>O365*H365</f>
        <v>0</v>
      </c>
      <c r="Q365" s="236">
        <v>0</v>
      </c>
      <c r="R365" s="236">
        <f>Q365*H365</f>
        <v>0</v>
      </c>
      <c r="S365" s="236">
        <v>0</v>
      </c>
      <c r="T365" s="237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38" t="s">
        <v>155</v>
      </c>
      <c r="AT365" s="238" t="s">
        <v>139</v>
      </c>
      <c r="AU365" s="238" t="s">
        <v>89</v>
      </c>
      <c r="AY365" s="18" t="s">
        <v>136</v>
      </c>
      <c r="BE365" s="239">
        <f>IF(N365="základní",J365,0)</f>
        <v>0</v>
      </c>
      <c r="BF365" s="239">
        <f>IF(N365="snížená",J365,0)</f>
        <v>0</v>
      </c>
      <c r="BG365" s="239">
        <f>IF(N365="zákl. přenesená",J365,0)</f>
        <v>0</v>
      </c>
      <c r="BH365" s="239">
        <f>IF(N365="sníž. přenesená",J365,0)</f>
        <v>0</v>
      </c>
      <c r="BI365" s="239">
        <f>IF(N365="nulová",J365,0)</f>
        <v>0</v>
      </c>
      <c r="BJ365" s="18" t="s">
        <v>87</v>
      </c>
      <c r="BK365" s="239">
        <f>ROUND(I365*H365,2)</f>
        <v>0</v>
      </c>
      <c r="BL365" s="18" t="s">
        <v>155</v>
      </c>
      <c r="BM365" s="238" t="s">
        <v>548</v>
      </c>
    </row>
    <row r="366" s="2" customFormat="1">
      <c r="A366" s="39"/>
      <c r="B366" s="40"/>
      <c r="C366" s="41"/>
      <c r="D366" s="242" t="s">
        <v>224</v>
      </c>
      <c r="E366" s="41"/>
      <c r="F366" s="265" t="s">
        <v>225</v>
      </c>
      <c r="G366" s="41"/>
      <c r="H366" s="41"/>
      <c r="I366" s="266"/>
      <c r="J366" s="41"/>
      <c r="K366" s="41"/>
      <c r="L366" s="45"/>
      <c r="M366" s="267"/>
      <c r="N366" s="268"/>
      <c r="O366" s="92"/>
      <c r="P366" s="92"/>
      <c r="Q366" s="92"/>
      <c r="R366" s="92"/>
      <c r="S366" s="92"/>
      <c r="T366" s="93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224</v>
      </c>
      <c r="AU366" s="18" t="s">
        <v>89</v>
      </c>
    </row>
    <row r="367" s="13" customFormat="1">
      <c r="A367" s="13"/>
      <c r="B367" s="240"/>
      <c r="C367" s="241"/>
      <c r="D367" s="242" t="s">
        <v>145</v>
      </c>
      <c r="E367" s="243" t="s">
        <v>1</v>
      </c>
      <c r="F367" s="244" t="s">
        <v>549</v>
      </c>
      <c r="G367" s="241"/>
      <c r="H367" s="243" t="s">
        <v>1</v>
      </c>
      <c r="I367" s="245"/>
      <c r="J367" s="241"/>
      <c r="K367" s="241"/>
      <c r="L367" s="246"/>
      <c r="M367" s="247"/>
      <c r="N367" s="248"/>
      <c r="O367" s="248"/>
      <c r="P367" s="248"/>
      <c r="Q367" s="248"/>
      <c r="R367" s="248"/>
      <c r="S367" s="248"/>
      <c r="T367" s="249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0" t="s">
        <v>145</v>
      </c>
      <c r="AU367" s="250" t="s">
        <v>89</v>
      </c>
      <c r="AV367" s="13" t="s">
        <v>87</v>
      </c>
      <c r="AW367" s="13" t="s">
        <v>35</v>
      </c>
      <c r="AX367" s="13" t="s">
        <v>79</v>
      </c>
      <c r="AY367" s="250" t="s">
        <v>136</v>
      </c>
    </row>
    <row r="368" s="14" customFormat="1">
      <c r="A368" s="14"/>
      <c r="B368" s="251"/>
      <c r="C368" s="252"/>
      <c r="D368" s="242" t="s">
        <v>145</v>
      </c>
      <c r="E368" s="253" t="s">
        <v>1</v>
      </c>
      <c r="F368" s="254" t="s">
        <v>514</v>
      </c>
      <c r="G368" s="252"/>
      <c r="H368" s="255">
        <v>40.5</v>
      </c>
      <c r="I368" s="256"/>
      <c r="J368" s="252"/>
      <c r="K368" s="252"/>
      <c r="L368" s="257"/>
      <c r="M368" s="258"/>
      <c r="N368" s="259"/>
      <c r="O368" s="259"/>
      <c r="P368" s="259"/>
      <c r="Q368" s="259"/>
      <c r="R368" s="259"/>
      <c r="S368" s="259"/>
      <c r="T368" s="260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1" t="s">
        <v>145</v>
      </c>
      <c r="AU368" s="261" t="s">
        <v>89</v>
      </c>
      <c r="AV368" s="14" t="s">
        <v>89</v>
      </c>
      <c r="AW368" s="14" t="s">
        <v>35</v>
      </c>
      <c r="AX368" s="14" t="s">
        <v>79</v>
      </c>
      <c r="AY368" s="261" t="s">
        <v>136</v>
      </c>
    </row>
    <row r="369" s="14" customFormat="1">
      <c r="A369" s="14"/>
      <c r="B369" s="251"/>
      <c r="C369" s="252"/>
      <c r="D369" s="242" t="s">
        <v>145</v>
      </c>
      <c r="E369" s="253" t="s">
        <v>1</v>
      </c>
      <c r="F369" s="254" t="s">
        <v>550</v>
      </c>
      <c r="G369" s="252"/>
      <c r="H369" s="255">
        <v>85</v>
      </c>
      <c r="I369" s="256"/>
      <c r="J369" s="252"/>
      <c r="K369" s="252"/>
      <c r="L369" s="257"/>
      <c r="M369" s="258"/>
      <c r="N369" s="259"/>
      <c r="O369" s="259"/>
      <c r="P369" s="259"/>
      <c r="Q369" s="259"/>
      <c r="R369" s="259"/>
      <c r="S369" s="259"/>
      <c r="T369" s="260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1" t="s">
        <v>145</v>
      </c>
      <c r="AU369" s="261" t="s">
        <v>89</v>
      </c>
      <c r="AV369" s="14" t="s">
        <v>89</v>
      </c>
      <c r="AW369" s="14" t="s">
        <v>35</v>
      </c>
      <c r="AX369" s="14" t="s">
        <v>79</v>
      </c>
      <c r="AY369" s="261" t="s">
        <v>136</v>
      </c>
    </row>
    <row r="370" s="14" customFormat="1">
      <c r="A370" s="14"/>
      <c r="B370" s="251"/>
      <c r="C370" s="252"/>
      <c r="D370" s="242" t="s">
        <v>145</v>
      </c>
      <c r="E370" s="253" t="s">
        <v>1</v>
      </c>
      <c r="F370" s="254" t="s">
        <v>516</v>
      </c>
      <c r="G370" s="252"/>
      <c r="H370" s="255">
        <v>77</v>
      </c>
      <c r="I370" s="256"/>
      <c r="J370" s="252"/>
      <c r="K370" s="252"/>
      <c r="L370" s="257"/>
      <c r="M370" s="258"/>
      <c r="N370" s="259"/>
      <c r="O370" s="259"/>
      <c r="P370" s="259"/>
      <c r="Q370" s="259"/>
      <c r="R370" s="259"/>
      <c r="S370" s="259"/>
      <c r="T370" s="260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1" t="s">
        <v>145</v>
      </c>
      <c r="AU370" s="261" t="s">
        <v>89</v>
      </c>
      <c r="AV370" s="14" t="s">
        <v>89</v>
      </c>
      <c r="AW370" s="14" t="s">
        <v>35</v>
      </c>
      <c r="AX370" s="14" t="s">
        <v>79</v>
      </c>
      <c r="AY370" s="261" t="s">
        <v>136</v>
      </c>
    </row>
    <row r="371" s="16" customFormat="1">
      <c r="A371" s="16"/>
      <c r="B371" s="290"/>
      <c r="C371" s="291"/>
      <c r="D371" s="242" t="s">
        <v>145</v>
      </c>
      <c r="E371" s="292" t="s">
        <v>1</v>
      </c>
      <c r="F371" s="293" t="s">
        <v>400</v>
      </c>
      <c r="G371" s="291"/>
      <c r="H371" s="294">
        <v>202.5</v>
      </c>
      <c r="I371" s="295"/>
      <c r="J371" s="291"/>
      <c r="K371" s="291"/>
      <c r="L371" s="296"/>
      <c r="M371" s="297"/>
      <c r="N371" s="298"/>
      <c r="O371" s="298"/>
      <c r="P371" s="298"/>
      <c r="Q371" s="298"/>
      <c r="R371" s="298"/>
      <c r="S371" s="298"/>
      <c r="T371" s="299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T371" s="300" t="s">
        <v>145</v>
      </c>
      <c r="AU371" s="300" t="s">
        <v>89</v>
      </c>
      <c r="AV371" s="16" t="s">
        <v>150</v>
      </c>
      <c r="AW371" s="16" t="s">
        <v>35</v>
      </c>
      <c r="AX371" s="16" t="s">
        <v>79</v>
      </c>
      <c r="AY371" s="300" t="s">
        <v>136</v>
      </c>
    </row>
    <row r="372" s="13" customFormat="1">
      <c r="A372" s="13"/>
      <c r="B372" s="240"/>
      <c r="C372" s="241"/>
      <c r="D372" s="242" t="s">
        <v>145</v>
      </c>
      <c r="E372" s="243" t="s">
        <v>1</v>
      </c>
      <c r="F372" s="244" t="s">
        <v>551</v>
      </c>
      <c r="G372" s="241"/>
      <c r="H372" s="243" t="s">
        <v>1</v>
      </c>
      <c r="I372" s="245"/>
      <c r="J372" s="241"/>
      <c r="K372" s="241"/>
      <c r="L372" s="246"/>
      <c r="M372" s="247"/>
      <c r="N372" s="248"/>
      <c r="O372" s="248"/>
      <c r="P372" s="248"/>
      <c r="Q372" s="248"/>
      <c r="R372" s="248"/>
      <c r="S372" s="248"/>
      <c r="T372" s="249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0" t="s">
        <v>145</v>
      </c>
      <c r="AU372" s="250" t="s">
        <v>89</v>
      </c>
      <c r="AV372" s="13" t="s">
        <v>87</v>
      </c>
      <c r="AW372" s="13" t="s">
        <v>35</v>
      </c>
      <c r="AX372" s="13" t="s">
        <v>79</v>
      </c>
      <c r="AY372" s="250" t="s">
        <v>136</v>
      </c>
    </row>
    <row r="373" s="14" customFormat="1">
      <c r="A373" s="14"/>
      <c r="B373" s="251"/>
      <c r="C373" s="252"/>
      <c r="D373" s="242" t="s">
        <v>145</v>
      </c>
      <c r="E373" s="253" t="s">
        <v>1</v>
      </c>
      <c r="F373" s="254" t="s">
        <v>552</v>
      </c>
      <c r="G373" s="252"/>
      <c r="H373" s="255">
        <v>19</v>
      </c>
      <c r="I373" s="256"/>
      <c r="J373" s="252"/>
      <c r="K373" s="252"/>
      <c r="L373" s="257"/>
      <c r="M373" s="258"/>
      <c r="N373" s="259"/>
      <c r="O373" s="259"/>
      <c r="P373" s="259"/>
      <c r="Q373" s="259"/>
      <c r="R373" s="259"/>
      <c r="S373" s="259"/>
      <c r="T373" s="260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1" t="s">
        <v>145</v>
      </c>
      <c r="AU373" s="261" t="s">
        <v>89</v>
      </c>
      <c r="AV373" s="14" t="s">
        <v>89</v>
      </c>
      <c r="AW373" s="14" t="s">
        <v>35</v>
      </c>
      <c r="AX373" s="14" t="s">
        <v>79</v>
      </c>
      <c r="AY373" s="261" t="s">
        <v>136</v>
      </c>
    </row>
    <row r="374" s="16" customFormat="1">
      <c r="A374" s="16"/>
      <c r="B374" s="290"/>
      <c r="C374" s="291"/>
      <c r="D374" s="242" t="s">
        <v>145</v>
      </c>
      <c r="E374" s="292" t="s">
        <v>1</v>
      </c>
      <c r="F374" s="293" t="s">
        <v>400</v>
      </c>
      <c r="G374" s="291"/>
      <c r="H374" s="294">
        <v>19</v>
      </c>
      <c r="I374" s="295"/>
      <c r="J374" s="291"/>
      <c r="K374" s="291"/>
      <c r="L374" s="296"/>
      <c r="M374" s="297"/>
      <c r="N374" s="298"/>
      <c r="O374" s="298"/>
      <c r="P374" s="298"/>
      <c r="Q374" s="298"/>
      <c r="R374" s="298"/>
      <c r="S374" s="298"/>
      <c r="T374" s="299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T374" s="300" t="s">
        <v>145</v>
      </c>
      <c r="AU374" s="300" t="s">
        <v>89</v>
      </c>
      <c r="AV374" s="16" t="s">
        <v>150</v>
      </c>
      <c r="AW374" s="16" t="s">
        <v>35</v>
      </c>
      <c r="AX374" s="16" t="s">
        <v>79</v>
      </c>
      <c r="AY374" s="300" t="s">
        <v>136</v>
      </c>
    </row>
    <row r="375" s="15" customFormat="1">
      <c r="A375" s="15"/>
      <c r="B375" s="269"/>
      <c r="C375" s="270"/>
      <c r="D375" s="242" t="s">
        <v>145</v>
      </c>
      <c r="E375" s="271" t="s">
        <v>1</v>
      </c>
      <c r="F375" s="272" t="s">
        <v>244</v>
      </c>
      <c r="G375" s="270"/>
      <c r="H375" s="273">
        <v>221.5</v>
      </c>
      <c r="I375" s="274"/>
      <c r="J375" s="270"/>
      <c r="K375" s="270"/>
      <c r="L375" s="275"/>
      <c r="M375" s="276"/>
      <c r="N375" s="277"/>
      <c r="O375" s="277"/>
      <c r="P375" s="277"/>
      <c r="Q375" s="277"/>
      <c r="R375" s="277"/>
      <c r="S375" s="277"/>
      <c r="T375" s="278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79" t="s">
        <v>145</v>
      </c>
      <c r="AU375" s="279" t="s">
        <v>89</v>
      </c>
      <c r="AV375" s="15" t="s">
        <v>155</v>
      </c>
      <c r="AW375" s="15" t="s">
        <v>35</v>
      </c>
      <c r="AX375" s="15" t="s">
        <v>87</v>
      </c>
      <c r="AY375" s="279" t="s">
        <v>136</v>
      </c>
    </row>
    <row r="376" s="2" customFormat="1" ht="24.15" customHeight="1">
      <c r="A376" s="39"/>
      <c r="B376" s="40"/>
      <c r="C376" s="227" t="s">
        <v>553</v>
      </c>
      <c r="D376" s="227" t="s">
        <v>139</v>
      </c>
      <c r="E376" s="228" t="s">
        <v>554</v>
      </c>
      <c r="F376" s="229" t="s">
        <v>555</v>
      </c>
      <c r="G376" s="230" t="s">
        <v>221</v>
      </c>
      <c r="H376" s="231">
        <v>162</v>
      </c>
      <c r="I376" s="232"/>
      <c r="J376" s="233">
        <f>ROUND(I376*H376,2)</f>
        <v>0</v>
      </c>
      <c r="K376" s="229" t="s">
        <v>222</v>
      </c>
      <c r="L376" s="45"/>
      <c r="M376" s="234" t="s">
        <v>1</v>
      </c>
      <c r="N376" s="235" t="s">
        <v>44</v>
      </c>
      <c r="O376" s="92"/>
      <c r="P376" s="236">
        <f>O376*H376</f>
        <v>0</v>
      </c>
      <c r="Q376" s="236">
        <v>0</v>
      </c>
      <c r="R376" s="236">
        <f>Q376*H376</f>
        <v>0</v>
      </c>
      <c r="S376" s="236">
        <v>0</v>
      </c>
      <c r="T376" s="237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38" t="s">
        <v>155</v>
      </c>
      <c r="AT376" s="238" t="s">
        <v>139</v>
      </c>
      <c r="AU376" s="238" t="s">
        <v>89</v>
      </c>
      <c r="AY376" s="18" t="s">
        <v>136</v>
      </c>
      <c r="BE376" s="239">
        <f>IF(N376="základní",J376,0)</f>
        <v>0</v>
      </c>
      <c r="BF376" s="239">
        <f>IF(N376="snížená",J376,0)</f>
        <v>0</v>
      </c>
      <c r="BG376" s="239">
        <f>IF(N376="zákl. přenesená",J376,0)</f>
        <v>0</v>
      </c>
      <c r="BH376" s="239">
        <f>IF(N376="sníž. přenesená",J376,0)</f>
        <v>0</v>
      </c>
      <c r="BI376" s="239">
        <f>IF(N376="nulová",J376,0)</f>
        <v>0</v>
      </c>
      <c r="BJ376" s="18" t="s">
        <v>87</v>
      </c>
      <c r="BK376" s="239">
        <f>ROUND(I376*H376,2)</f>
        <v>0</v>
      </c>
      <c r="BL376" s="18" t="s">
        <v>155</v>
      </c>
      <c r="BM376" s="238" t="s">
        <v>556</v>
      </c>
    </row>
    <row r="377" s="2" customFormat="1">
      <c r="A377" s="39"/>
      <c r="B377" s="40"/>
      <c r="C377" s="41"/>
      <c r="D377" s="242" t="s">
        <v>224</v>
      </c>
      <c r="E377" s="41"/>
      <c r="F377" s="265" t="s">
        <v>225</v>
      </c>
      <c r="G377" s="41"/>
      <c r="H377" s="41"/>
      <c r="I377" s="266"/>
      <c r="J377" s="41"/>
      <c r="K377" s="41"/>
      <c r="L377" s="45"/>
      <c r="M377" s="267"/>
      <c r="N377" s="268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224</v>
      </c>
      <c r="AU377" s="18" t="s">
        <v>89</v>
      </c>
    </row>
    <row r="378" s="14" customFormat="1">
      <c r="A378" s="14"/>
      <c r="B378" s="251"/>
      <c r="C378" s="252"/>
      <c r="D378" s="242" t="s">
        <v>145</v>
      </c>
      <c r="E378" s="253" t="s">
        <v>1</v>
      </c>
      <c r="F378" s="254" t="s">
        <v>516</v>
      </c>
      <c r="G378" s="252"/>
      <c r="H378" s="255">
        <v>77</v>
      </c>
      <c r="I378" s="256"/>
      <c r="J378" s="252"/>
      <c r="K378" s="252"/>
      <c r="L378" s="257"/>
      <c r="M378" s="258"/>
      <c r="N378" s="259"/>
      <c r="O378" s="259"/>
      <c r="P378" s="259"/>
      <c r="Q378" s="259"/>
      <c r="R378" s="259"/>
      <c r="S378" s="259"/>
      <c r="T378" s="260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1" t="s">
        <v>145</v>
      </c>
      <c r="AU378" s="261" t="s">
        <v>89</v>
      </c>
      <c r="AV378" s="14" t="s">
        <v>89</v>
      </c>
      <c r="AW378" s="14" t="s">
        <v>35</v>
      </c>
      <c r="AX378" s="14" t="s">
        <v>79</v>
      </c>
      <c r="AY378" s="261" t="s">
        <v>136</v>
      </c>
    </row>
    <row r="379" s="14" customFormat="1">
      <c r="A379" s="14"/>
      <c r="B379" s="251"/>
      <c r="C379" s="252"/>
      <c r="D379" s="242" t="s">
        <v>145</v>
      </c>
      <c r="E379" s="253" t="s">
        <v>1</v>
      </c>
      <c r="F379" s="254" t="s">
        <v>550</v>
      </c>
      <c r="G379" s="252"/>
      <c r="H379" s="255">
        <v>85</v>
      </c>
      <c r="I379" s="256"/>
      <c r="J379" s="252"/>
      <c r="K379" s="252"/>
      <c r="L379" s="257"/>
      <c r="M379" s="258"/>
      <c r="N379" s="259"/>
      <c r="O379" s="259"/>
      <c r="P379" s="259"/>
      <c r="Q379" s="259"/>
      <c r="R379" s="259"/>
      <c r="S379" s="259"/>
      <c r="T379" s="260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1" t="s">
        <v>145</v>
      </c>
      <c r="AU379" s="261" t="s">
        <v>89</v>
      </c>
      <c r="AV379" s="14" t="s">
        <v>89</v>
      </c>
      <c r="AW379" s="14" t="s">
        <v>35</v>
      </c>
      <c r="AX379" s="14" t="s">
        <v>79</v>
      </c>
      <c r="AY379" s="261" t="s">
        <v>136</v>
      </c>
    </row>
    <row r="380" s="15" customFormat="1">
      <c r="A380" s="15"/>
      <c r="B380" s="269"/>
      <c r="C380" s="270"/>
      <c r="D380" s="242" t="s">
        <v>145</v>
      </c>
      <c r="E380" s="271" t="s">
        <v>1</v>
      </c>
      <c r="F380" s="272" t="s">
        <v>244</v>
      </c>
      <c r="G380" s="270"/>
      <c r="H380" s="273">
        <v>162</v>
      </c>
      <c r="I380" s="274"/>
      <c r="J380" s="270"/>
      <c r="K380" s="270"/>
      <c r="L380" s="275"/>
      <c r="M380" s="276"/>
      <c r="N380" s="277"/>
      <c r="O380" s="277"/>
      <c r="P380" s="277"/>
      <c r="Q380" s="277"/>
      <c r="R380" s="277"/>
      <c r="S380" s="277"/>
      <c r="T380" s="278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79" t="s">
        <v>145</v>
      </c>
      <c r="AU380" s="279" t="s">
        <v>89</v>
      </c>
      <c r="AV380" s="15" t="s">
        <v>155</v>
      </c>
      <c r="AW380" s="15" t="s">
        <v>35</v>
      </c>
      <c r="AX380" s="15" t="s">
        <v>87</v>
      </c>
      <c r="AY380" s="279" t="s">
        <v>136</v>
      </c>
    </row>
    <row r="381" s="2" customFormat="1" ht="24.15" customHeight="1">
      <c r="A381" s="39"/>
      <c r="B381" s="40"/>
      <c r="C381" s="227" t="s">
        <v>557</v>
      </c>
      <c r="D381" s="227" t="s">
        <v>139</v>
      </c>
      <c r="E381" s="228" t="s">
        <v>558</v>
      </c>
      <c r="F381" s="229" t="s">
        <v>559</v>
      </c>
      <c r="G381" s="230" t="s">
        <v>221</v>
      </c>
      <c r="H381" s="231">
        <v>40.5</v>
      </c>
      <c r="I381" s="232"/>
      <c r="J381" s="233">
        <f>ROUND(I381*H381,2)</f>
        <v>0</v>
      </c>
      <c r="K381" s="229" t="s">
        <v>222</v>
      </c>
      <c r="L381" s="45"/>
      <c r="M381" s="234" t="s">
        <v>1</v>
      </c>
      <c r="N381" s="235" t="s">
        <v>44</v>
      </c>
      <c r="O381" s="92"/>
      <c r="P381" s="236">
        <f>O381*H381</f>
        <v>0</v>
      </c>
      <c r="Q381" s="236">
        <v>0</v>
      </c>
      <c r="R381" s="236">
        <f>Q381*H381</f>
        <v>0</v>
      </c>
      <c r="S381" s="236">
        <v>0</v>
      </c>
      <c r="T381" s="237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38" t="s">
        <v>155</v>
      </c>
      <c r="AT381" s="238" t="s">
        <v>139</v>
      </c>
      <c r="AU381" s="238" t="s">
        <v>89</v>
      </c>
      <c r="AY381" s="18" t="s">
        <v>136</v>
      </c>
      <c r="BE381" s="239">
        <f>IF(N381="základní",J381,0)</f>
        <v>0</v>
      </c>
      <c r="BF381" s="239">
        <f>IF(N381="snížená",J381,0)</f>
        <v>0</v>
      </c>
      <c r="BG381" s="239">
        <f>IF(N381="zákl. přenesená",J381,0)</f>
        <v>0</v>
      </c>
      <c r="BH381" s="239">
        <f>IF(N381="sníž. přenesená",J381,0)</f>
        <v>0</v>
      </c>
      <c r="BI381" s="239">
        <f>IF(N381="nulová",J381,0)</f>
        <v>0</v>
      </c>
      <c r="BJ381" s="18" t="s">
        <v>87</v>
      </c>
      <c r="BK381" s="239">
        <f>ROUND(I381*H381,2)</f>
        <v>0</v>
      </c>
      <c r="BL381" s="18" t="s">
        <v>155</v>
      </c>
      <c r="BM381" s="238" t="s">
        <v>560</v>
      </c>
    </row>
    <row r="382" s="2" customFormat="1">
      <c r="A382" s="39"/>
      <c r="B382" s="40"/>
      <c r="C382" s="41"/>
      <c r="D382" s="242" t="s">
        <v>224</v>
      </c>
      <c r="E382" s="41"/>
      <c r="F382" s="265" t="s">
        <v>225</v>
      </c>
      <c r="G382" s="41"/>
      <c r="H382" s="41"/>
      <c r="I382" s="266"/>
      <c r="J382" s="41"/>
      <c r="K382" s="41"/>
      <c r="L382" s="45"/>
      <c r="M382" s="267"/>
      <c r="N382" s="268"/>
      <c r="O382" s="92"/>
      <c r="P382" s="92"/>
      <c r="Q382" s="92"/>
      <c r="R382" s="92"/>
      <c r="S382" s="92"/>
      <c r="T382" s="93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224</v>
      </c>
      <c r="AU382" s="18" t="s">
        <v>89</v>
      </c>
    </row>
    <row r="383" s="14" customFormat="1">
      <c r="A383" s="14"/>
      <c r="B383" s="251"/>
      <c r="C383" s="252"/>
      <c r="D383" s="242" t="s">
        <v>145</v>
      </c>
      <c r="E383" s="253" t="s">
        <v>1</v>
      </c>
      <c r="F383" s="254" t="s">
        <v>514</v>
      </c>
      <c r="G383" s="252"/>
      <c r="H383" s="255">
        <v>40.5</v>
      </c>
      <c r="I383" s="256"/>
      <c r="J383" s="252"/>
      <c r="K383" s="252"/>
      <c r="L383" s="257"/>
      <c r="M383" s="258"/>
      <c r="N383" s="259"/>
      <c r="O383" s="259"/>
      <c r="P383" s="259"/>
      <c r="Q383" s="259"/>
      <c r="R383" s="259"/>
      <c r="S383" s="259"/>
      <c r="T383" s="260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1" t="s">
        <v>145</v>
      </c>
      <c r="AU383" s="261" t="s">
        <v>89</v>
      </c>
      <c r="AV383" s="14" t="s">
        <v>89</v>
      </c>
      <c r="AW383" s="14" t="s">
        <v>35</v>
      </c>
      <c r="AX383" s="14" t="s">
        <v>87</v>
      </c>
      <c r="AY383" s="261" t="s">
        <v>136</v>
      </c>
    </row>
    <row r="384" s="2" customFormat="1" ht="33" customHeight="1">
      <c r="A384" s="39"/>
      <c r="B384" s="40"/>
      <c r="C384" s="227" t="s">
        <v>561</v>
      </c>
      <c r="D384" s="227" t="s">
        <v>139</v>
      </c>
      <c r="E384" s="228" t="s">
        <v>562</v>
      </c>
      <c r="F384" s="229" t="s">
        <v>563</v>
      </c>
      <c r="G384" s="230" t="s">
        <v>221</v>
      </c>
      <c r="H384" s="231">
        <v>19</v>
      </c>
      <c r="I384" s="232"/>
      <c r="J384" s="233">
        <f>ROUND(I384*H384,2)</f>
        <v>0</v>
      </c>
      <c r="K384" s="229" t="s">
        <v>222</v>
      </c>
      <c r="L384" s="45"/>
      <c r="M384" s="234" t="s">
        <v>1</v>
      </c>
      <c r="N384" s="235" t="s">
        <v>44</v>
      </c>
      <c r="O384" s="92"/>
      <c r="P384" s="236">
        <f>O384*H384</f>
        <v>0</v>
      </c>
      <c r="Q384" s="236">
        <v>0</v>
      </c>
      <c r="R384" s="236">
        <f>Q384*H384</f>
        <v>0</v>
      </c>
      <c r="S384" s="236">
        <v>0</v>
      </c>
      <c r="T384" s="237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38" t="s">
        <v>155</v>
      </c>
      <c r="AT384" s="238" t="s">
        <v>139</v>
      </c>
      <c r="AU384" s="238" t="s">
        <v>89</v>
      </c>
      <c r="AY384" s="18" t="s">
        <v>136</v>
      </c>
      <c r="BE384" s="239">
        <f>IF(N384="základní",J384,0)</f>
        <v>0</v>
      </c>
      <c r="BF384" s="239">
        <f>IF(N384="snížená",J384,0)</f>
        <v>0</v>
      </c>
      <c r="BG384" s="239">
        <f>IF(N384="zákl. přenesená",J384,0)</f>
        <v>0</v>
      </c>
      <c r="BH384" s="239">
        <f>IF(N384="sníž. přenesená",J384,0)</f>
        <v>0</v>
      </c>
      <c r="BI384" s="239">
        <f>IF(N384="nulová",J384,0)</f>
        <v>0</v>
      </c>
      <c r="BJ384" s="18" t="s">
        <v>87</v>
      </c>
      <c r="BK384" s="239">
        <f>ROUND(I384*H384,2)</f>
        <v>0</v>
      </c>
      <c r="BL384" s="18" t="s">
        <v>155</v>
      </c>
      <c r="BM384" s="238" t="s">
        <v>564</v>
      </c>
    </row>
    <row r="385" s="2" customFormat="1">
      <c r="A385" s="39"/>
      <c r="B385" s="40"/>
      <c r="C385" s="41"/>
      <c r="D385" s="242" t="s">
        <v>224</v>
      </c>
      <c r="E385" s="41"/>
      <c r="F385" s="265" t="s">
        <v>225</v>
      </c>
      <c r="G385" s="41"/>
      <c r="H385" s="41"/>
      <c r="I385" s="266"/>
      <c r="J385" s="41"/>
      <c r="K385" s="41"/>
      <c r="L385" s="45"/>
      <c r="M385" s="267"/>
      <c r="N385" s="268"/>
      <c r="O385" s="92"/>
      <c r="P385" s="92"/>
      <c r="Q385" s="92"/>
      <c r="R385" s="92"/>
      <c r="S385" s="92"/>
      <c r="T385" s="93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224</v>
      </c>
      <c r="AU385" s="18" t="s">
        <v>89</v>
      </c>
    </row>
    <row r="386" s="14" customFormat="1">
      <c r="A386" s="14"/>
      <c r="B386" s="251"/>
      <c r="C386" s="252"/>
      <c r="D386" s="242" t="s">
        <v>145</v>
      </c>
      <c r="E386" s="253" t="s">
        <v>1</v>
      </c>
      <c r="F386" s="254" t="s">
        <v>552</v>
      </c>
      <c r="G386" s="252"/>
      <c r="H386" s="255">
        <v>19</v>
      </c>
      <c r="I386" s="256"/>
      <c r="J386" s="252"/>
      <c r="K386" s="252"/>
      <c r="L386" s="257"/>
      <c r="M386" s="258"/>
      <c r="N386" s="259"/>
      <c r="O386" s="259"/>
      <c r="P386" s="259"/>
      <c r="Q386" s="259"/>
      <c r="R386" s="259"/>
      <c r="S386" s="259"/>
      <c r="T386" s="260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1" t="s">
        <v>145</v>
      </c>
      <c r="AU386" s="261" t="s">
        <v>89</v>
      </c>
      <c r="AV386" s="14" t="s">
        <v>89</v>
      </c>
      <c r="AW386" s="14" t="s">
        <v>35</v>
      </c>
      <c r="AX386" s="14" t="s">
        <v>87</v>
      </c>
      <c r="AY386" s="261" t="s">
        <v>136</v>
      </c>
    </row>
    <row r="387" s="2" customFormat="1" ht="24.15" customHeight="1">
      <c r="A387" s="39"/>
      <c r="B387" s="40"/>
      <c r="C387" s="227" t="s">
        <v>565</v>
      </c>
      <c r="D387" s="227" t="s">
        <v>139</v>
      </c>
      <c r="E387" s="228" t="s">
        <v>566</v>
      </c>
      <c r="F387" s="229" t="s">
        <v>567</v>
      </c>
      <c r="G387" s="230" t="s">
        <v>221</v>
      </c>
      <c r="H387" s="231">
        <v>45</v>
      </c>
      <c r="I387" s="232"/>
      <c r="J387" s="233">
        <f>ROUND(I387*H387,2)</f>
        <v>0</v>
      </c>
      <c r="K387" s="229" t="s">
        <v>222</v>
      </c>
      <c r="L387" s="45"/>
      <c r="M387" s="234" t="s">
        <v>1</v>
      </c>
      <c r="N387" s="235" t="s">
        <v>44</v>
      </c>
      <c r="O387" s="92"/>
      <c r="P387" s="236">
        <f>O387*H387</f>
        <v>0</v>
      </c>
      <c r="Q387" s="236">
        <v>0.13403999999999999</v>
      </c>
      <c r="R387" s="236">
        <f>Q387*H387</f>
        <v>6.0317999999999996</v>
      </c>
      <c r="S387" s="236">
        <v>0</v>
      </c>
      <c r="T387" s="237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8" t="s">
        <v>155</v>
      </c>
      <c r="AT387" s="238" t="s">
        <v>139</v>
      </c>
      <c r="AU387" s="238" t="s">
        <v>89</v>
      </c>
      <c r="AY387" s="18" t="s">
        <v>136</v>
      </c>
      <c r="BE387" s="239">
        <f>IF(N387="základní",J387,0)</f>
        <v>0</v>
      </c>
      <c r="BF387" s="239">
        <f>IF(N387="snížená",J387,0)</f>
        <v>0</v>
      </c>
      <c r="BG387" s="239">
        <f>IF(N387="zákl. přenesená",J387,0)</f>
        <v>0</v>
      </c>
      <c r="BH387" s="239">
        <f>IF(N387="sníž. přenesená",J387,0)</f>
        <v>0</v>
      </c>
      <c r="BI387" s="239">
        <f>IF(N387="nulová",J387,0)</f>
        <v>0</v>
      </c>
      <c r="BJ387" s="18" t="s">
        <v>87</v>
      </c>
      <c r="BK387" s="239">
        <f>ROUND(I387*H387,2)</f>
        <v>0</v>
      </c>
      <c r="BL387" s="18" t="s">
        <v>155</v>
      </c>
      <c r="BM387" s="238" t="s">
        <v>568</v>
      </c>
    </row>
    <row r="388" s="13" customFormat="1">
      <c r="A388" s="13"/>
      <c r="B388" s="240"/>
      <c r="C388" s="241"/>
      <c r="D388" s="242" t="s">
        <v>145</v>
      </c>
      <c r="E388" s="243" t="s">
        <v>1</v>
      </c>
      <c r="F388" s="244" t="s">
        <v>569</v>
      </c>
      <c r="G388" s="241"/>
      <c r="H388" s="243" t="s">
        <v>1</v>
      </c>
      <c r="I388" s="245"/>
      <c r="J388" s="241"/>
      <c r="K388" s="241"/>
      <c r="L388" s="246"/>
      <c r="M388" s="247"/>
      <c r="N388" s="248"/>
      <c r="O388" s="248"/>
      <c r="P388" s="248"/>
      <c r="Q388" s="248"/>
      <c r="R388" s="248"/>
      <c r="S388" s="248"/>
      <c r="T388" s="249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0" t="s">
        <v>145</v>
      </c>
      <c r="AU388" s="250" t="s">
        <v>89</v>
      </c>
      <c r="AV388" s="13" t="s">
        <v>87</v>
      </c>
      <c r="AW388" s="13" t="s">
        <v>35</v>
      </c>
      <c r="AX388" s="13" t="s">
        <v>79</v>
      </c>
      <c r="AY388" s="250" t="s">
        <v>136</v>
      </c>
    </row>
    <row r="389" s="14" customFormat="1">
      <c r="A389" s="14"/>
      <c r="B389" s="251"/>
      <c r="C389" s="252"/>
      <c r="D389" s="242" t="s">
        <v>145</v>
      </c>
      <c r="E389" s="253" t="s">
        <v>1</v>
      </c>
      <c r="F389" s="254" t="s">
        <v>570</v>
      </c>
      <c r="G389" s="252"/>
      <c r="H389" s="255">
        <v>39</v>
      </c>
      <c r="I389" s="256"/>
      <c r="J389" s="252"/>
      <c r="K389" s="252"/>
      <c r="L389" s="257"/>
      <c r="M389" s="258"/>
      <c r="N389" s="259"/>
      <c r="O389" s="259"/>
      <c r="P389" s="259"/>
      <c r="Q389" s="259"/>
      <c r="R389" s="259"/>
      <c r="S389" s="259"/>
      <c r="T389" s="260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1" t="s">
        <v>145</v>
      </c>
      <c r="AU389" s="261" t="s">
        <v>89</v>
      </c>
      <c r="AV389" s="14" t="s">
        <v>89</v>
      </c>
      <c r="AW389" s="14" t="s">
        <v>35</v>
      </c>
      <c r="AX389" s="14" t="s">
        <v>79</v>
      </c>
      <c r="AY389" s="261" t="s">
        <v>136</v>
      </c>
    </row>
    <row r="390" s="14" customFormat="1">
      <c r="A390" s="14"/>
      <c r="B390" s="251"/>
      <c r="C390" s="252"/>
      <c r="D390" s="242" t="s">
        <v>145</v>
      </c>
      <c r="E390" s="253" t="s">
        <v>1</v>
      </c>
      <c r="F390" s="254" t="s">
        <v>571</v>
      </c>
      <c r="G390" s="252"/>
      <c r="H390" s="255">
        <v>6</v>
      </c>
      <c r="I390" s="256"/>
      <c r="J390" s="252"/>
      <c r="K390" s="252"/>
      <c r="L390" s="257"/>
      <c r="M390" s="258"/>
      <c r="N390" s="259"/>
      <c r="O390" s="259"/>
      <c r="P390" s="259"/>
      <c r="Q390" s="259"/>
      <c r="R390" s="259"/>
      <c r="S390" s="259"/>
      <c r="T390" s="260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1" t="s">
        <v>145</v>
      </c>
      <c r="AU390" s="261" t="s">
        <v>89</v>
      </c>
      <c r="AV390" s="14" t="s">
        <v>89</v>
      </c>
      <c r="AW390" s="14" t="s">
        <v>35</v>
      </c>
      <c r="AX390" s="14" t="s">
        <v>79</v>
      </c>
      <c r="AY390" s="261" t="s">
        <v>136</v>
      </c>
    </row>
    <row r="391" s="15" customFormat="1">
      <c r="A391" s="15"/>
      <c r="B391" s="269"/>
      <c r="C391" s="270"/>
      <c r="D391" s="242" t="s">
        <v>145</v>
      </c>
      <c r="E391" s="271" t="s">
        <v>1</v>
      </c>
      <c r="F391" s="272" t="s">
        <v>244</v>
      </c>
      <c r="G391" s="270"/>
      <c r="H391" s="273">
        <v>45</v>
      </c>
      <c r="I391" s="274"/>
      <c r="J391" s="270"/>
      <c r="K391" s="270"/>
      <c r="L391" s="275"/>
      <c r="M391" s="276"/>
      <c r="N391" s="277"/>
      <c r="O391" s="277"/>
      <c r="P391" s="277"/>
      <c r="Q391" s="277"/>
      <c r="R391" s="277"/>
      <c r="S391" s="277"/>
      <c r="T391" s="278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9" t="s">
        <v>145</v>
      </c>
      <c r="AU391" s="279" t="s">
        <v>89</v>
      </c>
      <c r="AV391" s="15" t="s">
        <v>155</v>
      </c>
      <c r="AW391" s="15" t="s">
        <v>35</v>
      </c>
      <c r="AX391" s="15" t="s">
        <v>87</v>
      </c>
      <c r="AY391" s="279" t="s">
        <v>136</v>
      </c>
    </row>
    <row r="392" s="2" customFormat="1" ht="16.5" customHeight="1">
      <c r="A392" s="39"/>
      <c r="B392" s="40"/>
      <c r="C392" s="280" t="s">
        <v>572</v>
      </c>
      <c r="D392" s="280" t="s">
        <v>351</v>
      </c>
      <c r="E392" s="281" t="s">
        <v>573</v>
      </c>
      <c r="F392" s="282" t="s">
        <v>574</v>
      </c>
      <c r="G392" s="283" t="s">
        <v>354</v>
      </c>
      <c r="H392" s="284">
        <v>21.600000000000001</v>
      </c>
      <c r="I392" s="285"/>
      <c r="J392" s="286">
        <f>ROUND(I392*H392,2)</f>
        <v>0</v>
      </c>
      <c r="K392" s="282" t="s">
        <v>1</v>
      </c>
      <c r="L392" s="287"/>
      <c r="M392" s="288" t="s">
        <v>1</v>
      </c>
      <c r="N392" s="289" t="s">
        <v>44</v>
      </c>
      <c r="O392" s="92"/>
      <c r="P392" s="236">
        <f>O392*H392</f>
        <v>0</v>
      </c>
      <c r="Q392" s="236">
        <v>1</v>
      </c>
      <c r="R392" s="236">
        <f>Q392*H392</f>
        <v>21.600000000000001</v>
      </c>
      <c r="S392" s="236">
        <v>0</v>
      </c>
      <c r="T392" s="237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38" t="s">
        <v>171</v>
      </c>
      <c r="AT392" s="238" t="s">
        <v>351</v>
      </c>
      <c r="AU392" s="238" t="s">
        <v>89</v>
      </c>
      <c r="AY392" s="18" t="s">
        <v>136</v>
      </c>
      <c r="BE392" s="239">
        <f>IF(N392="základní",J392,0)</f>
        <v>0</v>
      </c>
      <c r="BF392" s="239">
        <f>IF(N392="snížená",J392,0)</f>
        <v>0</v>
      </c>
      <c r="BG392" s="239">
        <f>IF(N392="zákl. přenesená",J392,0)</f>
        <v>0</v>
      </c>
      <c r="BH392" s="239">
        <f>IF(N392="sníž. přenesená",J392,0)</f>
        <v>0</v>
      </c>
      <c r="BI392" s="239">
        <f>IF(N392="nulová",J392,0)</f>
        <v>0</v>
      </c>
      <c r="BJ392" s="18" t="s">
        <v>87</v>
      </c>
      <c r="BK392" s="239">
        <f>ROUND(I392*H392,2)</f>
        <v>0</v>
      </c>
      <c r="BL392" s="18" t="s">
        <v>155</v>
      </c>
      <c r="BM392" s="238" t="s">
        <v>575</v>
      </c>
    </row>
    <row r="393" s="14" customFormat="1">
      <c r="A393" s="14"/>
      <c r="B393" s="251"/>
      <c r="C393" s="252"/>
      <c r="D393" s="242" t="s">
        <v>145</v>
      </c>
      <c r="E393" s="253" t="s">
        <v>1</v>
      </c>
      <c r="F393" s="254" t="s">
        <v>576</v>
      </c>
      <c r="G393" s="252"/>
      <c r="H393" s="255">
        <v>9</v>
      </c>
      <c r="I393" s="256"/>
      <c r="J393" s="252"/>
      <c r="K393" s="252"/>
      <c r="L393" s="257"/>
      <c r="M393" s="258"/>
      <c r="N393" s="259"/>
      <c r="O393" s="259"/>
      <c r="P393" s="259"/>
      <c r="Q393" s="259"/>
      <c r="R393" s="259"/>
      <c r="S393" s="259"/>
      <c r="T393" s="260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1" t="s">
        <v>145</v>
      </c>
      <c r="AU393" s="261" t="s">
        <v>89</v>
      </c>
      <c r="AV393" s="14" t="s">
        <v>89</v>
      </c>
      <c r="AW393" s="14" t="s">
        <v>35</v>
      </c>
      <c r="AX393" s="14" t="s">
        <v>87</v>
      </c>
      <c r="AY393" s="261" t="s">
        <v>136</v>
      </c>
    </row>
    <row r="394" s="14" customFormat="1">
      <c r="A394" s="14"/>
      <c r="B394" s="251"/>
      <c r="C394" s="252"/>
      <c r="D394" s="242" t="s">
        <v>145</v>
      </c>
      <c r="E394" s="252"/>
      <c r="F394" s="254" t="s">
        <v>577</v>
      </c>
      <c r="G394" s="252"/>
      <c r="H394" s="255">
        <v>21.600000000000001</v>
      </c>
      <c r="I394" s="256"/>
      <c r="J394" s="252"/>
      <c r="K394" s="252"/>
      <c r="L394" s="257"/>
      <c r="M394" s="258"/>
      <c r="N394" s="259"/>
      <c r="O394" s="259"/>
      <c r="P394" s="259"/>
      <c r="Q394" s="259"/>
      <c r="R394" s="259"/>
      <c r="S394" s="259"/>
      <c r="T394" s="260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1" t="s">
        <v>145</v>
      </c>
      <c r="AU394" s="261" t="s">
        <v>89</v>
      </c>
      <c r="AV394" s="14" t="s">
        <v>89</v>
      </c>
      <c r="AW394" s="14" t="s">
        <v>4</v>
      </c>
      <c r="AX394" s="14" t="s">
        <v>87</v>
      </c>
      <c r="AY394" s="261" t="s">
        <v>136</v>
      </c>
    </row>
    <row r="395" s="2" customFormat="1" ht="24.15" customHeight="1">
      <c r="A395" s="39"/>
      <c r="B395" s="40"/>
      <c r="C395" s="227" t="s">
        <v>578</v>
      </c>
      <c r="D395" s="227" t="s">
        <v>139</v>
      </c>
      <c r="E395" s="228" t="s">
        <v>579</v>
      </c>
      <c r="F395" s="229" t="s">
        <v>580</v>
      </c>
      <c r="G395" s="230" t="s">
        <v>221</v>
      </c>
      <c r="H395" s="231">
        <v>66</v>
      </c>
      <c r="I395" s="232"/>
      <c r="J395" s="233">
        <f>ROUND(I395*H395,2)</f>
        <v>0</v>
      </c>
      <c r="K395" s="229" t="s">
        <v>222</v>
      </c>
      <c r="L395" s="45"/>
      <c r="M395" s="234" t="s">
        <v>1</v>
      </c>
      <c r="N395" s="235" t="s">
        <v>44</v>
      </c>
      <c r="O395" s="92"/>
      <c r="P395" s="236">
        <f>O395*H395</f>
        <v>0</v>
      </c>
      <c r="Q395" s="236">
        <v>0.11162</v>
      </c>
      <c r="R395" s="236">
        <f>Q395*H395</f>
        <v>7.3669199999999995</v>
      </c>
      <c r="S395" s="236">
        <v>0</v>
      </c>
      <c r="T395" s="237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38" t="s">
        <v>155</v>
      </c>
      <c r="AT395" s="238" t="s">
        <v>139</v>
      </c>
      <c r="AU395" s="238" t="s">
        <v>89</v>
      </c>
      <c r="AY395" s="18" t="s">
        <v>136</v>
      </c>
      <c r="BE395" s="239">
        <f>IF(N395="základní",J395,0)</f>
        <v>0</v>
      </c>
      <c r="BF395" s="239">
        <f>IF(N395="snížená",J395,0)</f>
        <v>0</v>
      </c>
      <c r="BG395" s="239">
        <f>IF(N395="zákl. přenesená",J395,0)</f>
        <v>0</v>
      </c>
      <c r="BH395" s="239">
        <f>IF(N395="sníž. přenesená",J395,0)</f>
        <v>0</v>
      </c>
      <c r="BI395" s="239">
        <f>IF(N395="nulová",J395,0)</f>
        <v>0</v>
      </c>
      <c r="BJ395" s="18" t="s">
        <v>87</v>
      </c>
      <c r="BK395" s="239">
        <f>ROUND(I395*H395,2)</f>
        <v>0</v>
      </c>
      <c r="BL395" s="18" t="s">
        <v>155</v>
      </c>
      <c r="BM395" s="238" t="s">
        <v>581</v>
      </c>
    </row>
    <row r="396" s="2" customFormat="1">
      <c r="A396" s="39"/>
      <c r="B396" s="40"/>
      <c r="C396" s="41"/>
      <c r="D396" s="242" t="s">
        <v>224</v>
      </c>
      <c r="E396" s="41"/>
      <c r="F396" s="265" t="s">
        <v>225</v>
      </c>
      <c r="G396" s="41"/>
      <c r="H396" s="41"/>
      <c r="I396" s="266"/>
      <c r="J396" s="41"/>
      <c r="K396" s="41"/>
      <c r="L396" s="45"/>
      <c r="M396" s="267"/>
      <c r="N396" s="268"/>
      <c r="O396" s="92"/>
      <c r="P396" s="92"/>
      <c r="Q396" s="92"/>
      <c r="R396" s="92"/>
      <c r="S396" s="92"/>
      <c r="T396" s="93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224</v>
      </c>
      <c r="AU396" s="18" t="s">
        <v>89</v>
      </c>
    </row>
    <row r="397" s="14" customFormat="1">
      <c r="A397" s="14"/>
      <c r="B397" s="251"/>
      <c r="C397" s="252"/>
      <c r="D397" s="242" t="s">
        <v>145</v>
      </c>
      <c r="E397" s="253" t="s">
        <v>1</v>
      </c>
      <c r="F397" s="254" t="s">
        <v>521</v>
      </c>
      <c r="G397" s="252"/>
      <c r="H397" s="255">
        <v>30</v>
      </c>
      <c r="I397" s="256"/>
      <c r="J397" s="252"/>
      <c r="K397" s="252"/>
      <c r="L397" s="257"/>
      <c r="M397" s="258"/>
      <c r="N397" s="259"/>
      <c r="O397" s="259"/>
      <c r="P397" s="259"/>
      <c r="Q397" s="259"/>
      <c r="R397" s="259"/>
      <c r="S397" s="259"/>
      <c r="T397" s="260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1" t="s">
        <v>145</v>
      </c>
      <c r="AU397" s="261" t="s">
        <v>89</v>
      </c>
      <c r="AV397" s="14" t="s">
        <v>89</v>
      </c>
      <c r="AW397" s="14" t="s">
        <v>35</v>
      </c>
      <c r="AX397" s="14" t="s">
        <v>79</v>
      </c>
      <c r="AY397" s="261" t="s">
        <v>136</v>
      </c>
    </row>
    <row r="398" s="14" customFormat="1">
      <c r="A398" s="14"/>
      <c r="B398" s="251"/>
      <c r="C398" s="252"/>
      <c r="D398" s="242" t="s">
        <v>145</v>
      </c>
      <c r="E398" s="253" t="s">
        <v>1</v>
      </c>
      <c r="F398" s="254" t="s">
        <v>463</v>
      </c>
      <c r="G398" s="252"/>
      <c r="H398" s="255">
        <v>36</v>
      </c>
      <c r="I398" s="256"/>
      <c r="J398" s="252"/>
      <c r="K398" s="252"/>
      <c r="L398" s="257"/>
      <c r="M398" s="258"/>
      <c r="N398" s="259"/>
      <c r="O398" s="259"/>
      <c r="P398" s="259"/>
      <c r="Q398" s="259"/>
      <c r="R398" s="259"/>
      <c r="S398" s="259"/>
      <c r="T398" s="260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1" t="s">
        <v>145</v>
      </c>
      <c r="AU398" s="261" t="s">
        <v>89</v>
      </c>
      <c r="AV398" s="14" t="s">
        <v>89</v>
      </c>
      <c r="AW398" s="14" t="s">
        <v>35</v>
      </c>
      <c r="AX398" s="14" t="s">
        <v>79</v>
      </c>
      <c r="AY398" s="261" t="s">
        <v>136</v>
      </c>
    </row>
    <row r="399" s="15" customFormat="1">
      <c r="A399" s="15"/>
      <c r="B399" s="269"/>
      <c r="C399" s="270"/>
      <c r="D399" s="242" t="s">
        <v>145</v>
      </c>
      <c r="E399" s="271" t="s">
        <v>1</v>
      </c>
      <c r="F399" s="272" t="s">
        <v>244</v>
      </c>
      <c r="G399" s="270"/>
      <c r="H399" s="273">
        <v>66</v>
      </c>
      <c r="I399" s="274"/>
      <c r="J399" s="270"/>
      <c r="K399" s="270"/>
      <c r="L399" s="275"/>
      <c r="M399" s="276"/>
      <c r="N399" s="277"/>
      <c r="O399" s="277"/>
      <c r="P399" s="277"/>
      <c r="Q399" s="277"/>
      <c r="R399" s="277"/>
      <c r="S399" s="277"/>
      <c r="T399" s="278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79" t="s">
        <v>145</v>
      </c>
      <c r="AU399" s="279" t="s">
        <v>89</v>
      </c>
      <c r="AV399" s="15" t="s">
        <v>155</v>
      </c>
      <c r="AW399" s="15" t="s">
        <v>35</v>
      </c>
      <c r="AX399" s="15" t="s">
        <v>87</v>
      </c>
      <c r="AY399" s="279" t="s">
        <v>136</v>
      </c>
    </row>
    <row r="400" s="2" customFormat="1" ht="24.15" customHeight="1">
      <c r="A400" s="39"/>
      <c r="B400" s="40"/>
      <c r="C400" s="280" t="s">
        <v>582</v>
      </c>
      <c r="D400" s="280" t="s">
        <v>351</v>
      </c>
      <c r="E400" s="281" t="s">
        <v>583</v>
      </c>
      <c r="F400" s="282" t="s">
        <v>584</v>
      </c>
      <c r="G400" s="283" t="s">
        <v>221</v>
      </c>
      <c r="H400" s="284">
        <v>20.600000000000001</v>
      </c>
      <c r="I400" s="285"/>
      <c r="J400" s="286">
        <f>ROUND(I400*H400,2)</f>
        <v>0</v>
      </c>
      <c r="K400" s="282" t="s">
        <v>222</v>
      </c>
      <c r="L400" s="287"/>
      <c r="M400" s="288" t="s">
        <v>1</v>
      </c>
      <c r="N400" s="289" t="s">
        <v>44</v>
      </c>
      <c r="O400" s="92"/>
      <c r="P400" s="236">
        <f>O400*H400</f>
        <v>0</v>
      </c>
      <c r="Q400" s="236">
        <v>0.17599999999999999</v>
      </c>
      <c r="R400" s="236">
        <f>Q400*H400</f>
        <v>3.6255999999999999</v>
      </c>
      <c r="S400" s="236">
        <v>0</v>
      </c>
      <c r="T400" s="237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38" t="s">
        <v>171</v>
      </c>
      <c r="AT400" s="238" t="s">
        <v>351</v>
      </c>
      <c r="AU400" s="238" t="s">
        <v>89</v>
      </c>
      <c r="AY400" s="18" t="s">
        <v>136</v>
      </c>
      <c r="BE400" s="239">
        <f>IF(N400="základní",J400,0)</f>
        <v>0</v>
      </c>
      <c r="BF400" s="239">
        <f>IF(N400="snížená",J400,0)</f>
        <v>0</v>
      </c>
      <c r="BG400" s="239">
        <f>IF(N400="zákl. přenesená",J400,0)</f>
        <v>0</v>
      </c>
      <c r="BH400" s="239">
        <f>IF(N400="sníž. přenesená",J400,0)</f>
        <v>0</v>
      </c>
      <c r="BI400" s="239">
        <f>IF(N400="nulová",J400,0)</f>
        <v>0</v>
      </c>
      <c r="BJ400" s="18" t="s">
        <v>87</v>
      </c>
      <c r="BK400" s="239">
        <f>ROUND(I400*H400,2)</f>
        <v>0</v>
      </c>
      <c r="BL400" s="18" t="s">
        <v>155</v>
      </c>
      <c r="BM400" s="238" t="s">
        <v>585</v>
      </c>
    </row>
    <row r="401" s="14" customFormat="1">
      <c r="A401" s="14"/>
      <c r="B401" s="251"/>
      <c r="C401" s="252"/>
      <c r="D401" s="242" t="s">
        <v>145</v>
      </c>
      <c r="E401" s="252"/>
      <c r="F401" s="254" t="s">
        <v>586</v>
      </c>
      <c r="G401" s="252"/>
      <c r="H401" s="255">
        <v>20.600000000000001</v>
      </c>
      <c r="I401" s="256"/>
      <c r="J401" s="252"/>
      <c r="K401" s="252"/>
      <c r="L401" s="257"/>
      <c r="M401" s="258"/>
      <c r="N401" s="259"/>
      <c r="O401" s="259"/>
      <c r="P401" s="259"/>
      <c r="Q401" s="259"/>
      <c r="R401" s="259"/>
      <c r="S401" s="259"/>
      <c r="T401" s="260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1" t="s">
        <v>145</v>
      </c>
      <c r="AU401" s="261" t="s">
        <v>89</v>
      </c>
      <c r="AV401" s="14" t="s">
        <v>89</v>
      </c>
      <c r="AW401" s="14" t="s">
        <v>4</v>
      </c>
      <c r="AX401" s="14" t="s">
        <v>87</v>
      </c>
      <c r="AY401" s="261" t="s">
        <v>136</v>
      </c>
    </row>
    <row r="402" s="2" customFormat="1" ht="24.15" customHeight="1">
      <c r="A402" s="39"/>
      <c r="B402" s="40"/>
      <c r="C402" s="280" t="s">
        <v>587</v>
      </c>
      <c r="D402" s="280" t="s">
        <v>351</v>
      </c>
      <c r="E402" s="281" t="s">
        <v>588</v>
      </c>
      <c r="F402" s="282" t="s">
        <v>589</v>
      </c>
      <c r="G402" s="283" t="s">
        <v>221</v>
      </c>
      <c r="H402" s="284">
        <v>5.1500000000000004</v>
      </c>
      <c r="I402" s="285"/>
      <c r="J402" s="286">
        <f>ROUND(I402*H402,2)</f>
        <v>0</v>
      </c>
      <c r="K402" s="282" t="s">
        <v>1</v>
      </c>
      <c r="L402" s="287"/>
      <c r="M402" s="288" t="s">
        <v>1</v>
      </c>
      <c r="N402" s="289" t="s">
        <v>44</v>
      </c>
      <c r="O402" s="92"/>
      <c r="P402" s="236">
        <f>O402*H402</f>
        <v>0</v>
      </c>
      <c r="Q402" s="236">
        <v>0.17499999999999999</v>
      </c>
      <c r="R402" s="236">
        <f>Q402*H402</f>
        <v>0.90125</v>
      </c>
      <c r="S402" s="236">
        <v>0</v>
      </c>
      <c r="T402" s="237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38" t="s">
        <v>171</v>
      </c>
      <c r="AT402" s="238" t="s">
        <v>351</v>
      </c>
      <c r="AU402" s="238" t="s">
        <v>89</v>
      </c>
      <c r="AY402" s="18" t="s">
        <v>136</v>
      </c>
      <c r="BE402" s="239">
        <f>IF(N402="základní",J402,0)</f>
        <v>0</v>
      </c>
      <c r="BF402" s="239">
        <f>IF(N402="snížená",J402,0)</f>
        <v>0</v>
      </c>
      <c r="BG402" s="239">
        <f>IF(N402="zákl. přenesená",J402,0)</f>
        <v>0</v>
      </c>
      <c r="BH402" s="239">
        <f>IF(N402="sníž. přenesená",J402,0)</f>
        <v>0</v>
      </c>
      <c r="BI402" s="239">
        <f>IF(N402="nulová",J402,0)</f>
        <v>0</v>
      </c>
      <c r="BJ402" s="18" t="s">
        <v>87</v>
      </c>
      <c r="BK402" s="239">
        <f>ROUND(I402*H402,2)</f>
        <v>0</v>
      </c>
      <c r="BL402" s="18" t="s">
        <v>155</v>
      </c>
      <c r="BM402" s="238" t="s">
        <v>590</v>
      </c>
    </row>
    <row r="403" s="14" customFormat="1">
      <c r="A403" s="14"/>
      <c r="B403" s="251"/>
      <c r="C403" s="252"/>
      <c r="D403" s="242" t="s">
        <v>145</v>
      </c>
      <c r="E403" s="252"/>
      <c r="F403" s="254" t="s">
        <v>591</v>
      </c>
      <c r="G403" s="252"/>
      <c r="H403" s="255">
        <v>5.1500000000000004</v>
      </c>
      <c r="I403" s="256"/>
      <c r="J403" s="252"/>
      <c r="K403" s="252"/>
      <c r="L403" s="257"/>
      <c r="M403" s="258"/>
      <c r="N403" s="259"/>
      <c r="O403" s="259"/>
      <c r="P403" s="259"/>
      <c r="Q403" s="259"/>
      <c r="R403" s="259"/>
      <c r="S403" s="259"/>
      <c r="T403" s="260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1" t="s">
        <v>145</v>
      </c>
      <c r="AU403" s="261" t="s">
        <v>89</v>
      </c>
      <c r="AV403" s="14" t="s">
        <v>89</v>
      </c>
      <c r="AW403" s="14" t="s">
        <v>4</v>
      </c>
      <c r="AX403" s="14" t="s">
        <v>87</v>
      </c>
      <c r="AY403" s="261" t="s">
        <v>136</v>
      </c>
    </row>
    <row r="404" s="2" customFormat="1" ht="24.15" customHeight="1">
      <c r="A404" s="39"/>
      <c r="B404" s="40"/>
      <c r="C404" s="280" t="s">
        <v>592</v>
      </c>
      <c r="D404" s="280" t="s">
        <v>351</v>
      </c>
      <c r="E404" s="281" t="s">
        <v>593</v>
      </c>
      <c r="F404" s="282" t="s">
        <v>594</v>
      </c>
      <c r="G404" s="283" t="s">
        <v>221</v>
      </c>
      <c r="H404" s="284">
        <v>37.079999999999998</v>
      </c>
      <c r="I404" s="285"/>
      <c r="J404" s="286">
        <f>ROUND(I404*H404,2)</f>
        <v>0</v>
      </c>
      <c r="K404" s="282" t="s">
        <v>1</v>
      </c>
      <c r="L404" s="287"/>
      <c r="M404" s="288" t="s">
        <v>1</v>
      </c>
      <c r="N404" s="289" t="s">
        <v>44</v>
      </c>
      <c r="O404" s="92"/>
      <c r="P404" s="236">
        <f>O404*H404</f>
        <v>0</v>
      </c>
      <c r="Q404" s="236">
        <v>0.17000000000000001</v>
      </c>
      <c r="R404" s="236">
        <f>Q404*H404</f>
        <v>6.3036000000000003</v>
      </c>
      <c r="S404" s="236">
        <v>0</v>
      </c>
      <c r="T404" s="237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38" t="s">
        <v>171</v>
      </c>
      <c r="AT404" s="238" t="s">
        <v>351</v>
      </c>
      <c r="AU404" s="238" t="s">
        <v>89</v>
      </c>
      <c r="AY404" s="18" t="s">
        <v>136</v>
      </c>
      <c r="BE404" s="239">
        <f>IF(N404="základní",J404,0)</f>
        <v>0</v>
      </c>
      <c r="BF404" s="239">
        <f>IF(N404="snížená",J404,0)</f>
        <v>0</v>
      </c>
      <c r="BG404" s="239">
        <f>IF(N404="zákl. přenesená",J404,0)</f>
        <v>0</v>
      </c>
      <c r="BH404" s="239">
        <f>IF(N404="sníž. přenesená",J404,0)</f>
        <v>0</v>
      </c>
      <c r="BI404" s="239">
        <f>IF(N404="nulová",J404,0)</f>
        <v>0</v>
      </c>
      <c r="BJ404" s="18" t="s">
        <v>87</v>
      </c>
      <c r="BK404" s="239">
        <f>ROUND(I404*H404,2)</f>
        <v>0</v>
      </c>
      <c r="BL404" s="18" t="s">
        <v>155</v>
      </c>
      <c r="BM404" s="238" t="s">
        <v>595</v>
      </c>
    </row>
    <row r="405" s="14" customFormat="1">
      <c r="A405" s="14"/>
      <c r="B405" s="251"/>
      <c r="C405" s="252"/>
      <c r="D405" s="242" t="s">
        <v>145</v>
      </c>
      <c r="E405" s="252"/>
      <c r="F405" s="254" t="s">
        <v>596</v>
      </c>
      <c r="G405" s="252"/>
      <c r="H405" s="255">
        <v>37.079999999999998</v>
      </c>
      <c r="I405" s="256"/>
      <c r="J405" s="252"/>
      <c r="K405" s="252"/>
      <c r="L405" s="257"/>
      <c r="M405" s="258"/>
      <c r="N405" s="259"/>
      <c r="O405" s="259"/>
      <c r="P405" s="259"/>
      <c r="Q405" s="259"/>
      <c r="R405" s="259"/>
      <c r="S405" s="259"/>
      <c r="T405" s="260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1" t="s">
        <v>145</v>
      </c>
      <c r="AU405" s="261" t="s">
        <v>89</v>
      </c>
      <c r="AV405" s="14" t="s">
        <v>89</v>
      </c>
      <c r="AW405" s="14" t="s">
        <v>4</v>
      </c>
      <c r="AX405" s="14" t="s">
        <v>87</v>
      </c>
      <c r="AY405" s="261" t="s">
        <v>136</v>
      </c>
    </row>
    <row r="406" s="2" customFormat="1" ht="24.15" customHeight="1">
      <c r="A406" s="39"/>
      <c r="B406" s="40"/>
      <c r="C406" s="280" t="s">
        <v>597</v>
      </c>
      <c r="D406" s="280" t="s">
        <v>351</v>
      </c>
      <c r="E406" s="281" t="s">
        <v>598</v>
      </c>
      <c r="F406" s="282" t="s">
        <v>599</v>
      </c>
      <c r="G406" s="283" t="s">
        <v>221</v>
      </c>
      <c r="H406" s="284">
        <v>5.1500000000000004</v>
      </c>
      <c r="I406" s="285"/>
      <c r="J406" s="286">
        <f>ROUND(I406*H406,2)</f>
        <v>0</v>
      </c>
      <c r="K406" s="282" t="s">
        <v>1</v>
      </c>
      <c r="L406" s="287"/>
      <c r="M406" s="288" t="s">
        <v>1</v>
      </c>
      <c r="N406" s="289" t="s">
        <v>44</v>
      </c>
      <c r="O406" s="92"/>
      <c r="P406" s="236">
        <f>O406*H406</f>
        <v>0</v>
      </c>
      <c r="Q406" s="236">
        <v>0.17599999999999999</v>
      </c>
      <c r="R406" s="236">
        <f>Q406*H406</f>
        <v>0.90639999999999998</v>
      </c>
      <c r="S406" s="236">
        <v>0</v>
      </c>
      <c r="T406" s="237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38" t="s">
        <v>171</v>
      </c>
      <c r="AT406" s="238" t="s">
        <v>351</v>
      </c>
      <c r="AU406" s="238" t="s">
        <v>89</v>
      </c>
      <c r="AY406" s="18" t="s">
        <v>136</v>
      </c>
      <c r="BE406" s="239">
        <f>IF(N406="základní",J406,0)</f>
        <v>0</v>
      </c>
      <c r="BF406" s="239">
        <f>IF(N406="snížená",J406,0)</f>
        <v>0</v>
      </c>
      <c r="BG406" s="239">
        <f>IF(N406="zákl. přenesená",J406,0)</f>
        <v>0</v>
      </c>
      <c r="BH406" s="239">
        <f>IF(N406="sníž. přenesená",J406,0)</f>
        <v>0</v>
      </c>
      <c r="BI406" s="239">
        <f>IF(N406="nulová",J406,0)</f>
        <v>0</v>
      </c>
      <c r="BJ406" s="18" t="s">
        <v>87</v>
      </c>
      <c r="BK406" s="239">
        <f>ROUND(I406*H406,2)</f>
        <v>0</v>
      </c>
      <c r="BL406" s="18" t="s">
        <v>155</v>
      </c>
      <c r="BM406" s="238" t="s">
        <v>600</v>
      </c>
    </row>
    <row r="407" s="14" customFormat="1">
      <c r="A407" s="14"/>
      <c r="B407" s="251"/>
      <c r="C407" s="252"/>
      <c r="D407" s="242" t="s">
        <v>145</v>
      </c>
      <c r="E407" s="252"/>
      <c r="F407" s="254" t="s">
        <v>591</v>
      </c>
      <c r="G407" s="252"/>
      <c r="H407" s="255">
        <v>5.1500000000000004</v>
      </c>
      <c r="I407" s="256"/>
      <c r="J407" s="252"/>
      <c r="K407" s="252"/>
      <c r="L407" s="257"/>
      <c r="M407" s="258"/>
      <c r="N407" s="259"/>
      <c r="O407" s="259"/>
      <c r="P407" s="259"/>
      <c r="Q407" s="259"/>
      <c r="R407" s="259"/>
      <c r="S407" s="259"/>
      <c r="T407" s="260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1" t="s">
        <v>145</v>
      </c>
      <c r="AU407" s="261" t="s">
        <v>89</v>
      </c>
      <c r="AV407" s="14" t="s">
        <v>89</v>
      </c>
      <c r="AW407" s="14" t="s">
        <v>4</v>
      </c>
      <c r="AX407" s="14" t="s">
        <v>87</v>
      </c>
      <c r="AY407" s="261" t="s">
        <v>136</v>
      </c>
    </row>
    <row r="408" s="2" customFormat="1" ht="24.15" customHeight="1">
      <c r="A408" s="39"/>
      <c r="B408" s="40"/>
      <c r="C408" s="227" t="s">
        <v>601</v>
      </c>
      <c r="D408" s="227" t="s">
        <v>139</v>
      </c>
      <c r="E408" s="228" t="s">
        <v>602</v>
      </c>
      <c r="F408" s="229" t="s">
        <v>603</v>
      </c>
      <c r="G408" s="230" t="s">
        <v>221</v>
      </c>
      <c r="H408" s="231">
        <v>45</v>
      </c>
      <c r="I408" s="232"/>
      <c r="J408" s="233">
        <f>ROUND(I408*H408,2)</f>
        <v>0</v>
      </c>
      <c r="K408" s="229" t="s">
        <v>222</v>
      </c>
      <c r="L408" s="45"/>
      <c r="M408" s="234" t="s">
        <v>1</v>
      </c>
      <c r="N408" s="235" t="s">
        <v>44</v>
      </c>
      <c r="O408" s="92"/>
      <c r="P408" s="236">
        <f>O408*H408</f>
        <v>0</v>
      </c>
      <c r="Q408" s="236">
        <v>0.053719999999999997</v>
      </c>
      <c r="R408" s="236">
        <f>Q408*H408</f>
        <v>2.4173999999999998</v>
      </c>
      <c r="S408" s="236">
        <v>0</v>
      </c>
      <c r="T408" s="237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38" t="s">
        <v>155</v>
      </c>
      <c r="AT408" s="238" t="s">
        <v>139</v>
      </c>
      <c r="AU408" s="238" t="s">
        <v>89</v>
      </c>
      <c r="AY408" s="18" t="s">
        <v>136</v>
      </c>
      <c r="BE408" s="239">
        <f>IF(N408="základní",J408,0)</f>
        <v>0</v>
      </c>
      <c r="BF408" s="239">
        <f>IF(N408="snížená",J408,0)</f>
        <v>0</v>
      </c>
      <c r="BG408" s="239">
        <f>IF(N408="zákl. přenesená",J408,0)</f>
        <v>0</v>
      </c>
      <c r="BH408" s="239">
        <f>IF(N408="sníž. přenesená",J408,0)</f>
        <v>0</v>
      </c>
      <c r="BI408" s="239">
        <f>IF(N408="nulová",J408,0)</f>
        <v>0</v>
      </c>
      <c r="BJ408" s="18" t="s">
        <v>87</v>
      </c>
      <c r="BK408" s="239">
        <f>ROUND(I408*H408,2)</f>
        <v>0</v>
      </c>
      <c r="BL408" s="18" t="s">
        <v>155</v>
      </c>
      <c r="BM408" s="238" t="s">
        <v>604</v>
      </c>
    </row>
    <row r="409" s="2" customFormat="1">
      <c r="A409" s="39"/>
      <c r="B409" s="40"/>
      <c r="C409" s="41"/>
      <c r="D409" s="242" t="s">
        <v>224</v>
      </c>
      <c r="E409" s="41"/>
      <c r="F409" s="265" t="s">
        <v>225</v>
      </c>
      <c r="G409" s="41"/>
      <c r="H409" s="41"/>
      <c r="I409" s="266"/>
      <c r="J409" s="41"/>
      <c r="K409" s="41"/>
      <c r="L409" s="45"/>
      <c r="M409" s="267"/>
      <c r="N409" s="268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224</v>
      </c>
      <c r="AU409" s="18" t="s">
        <v>89</v>
      </c>
    </row>
    <row r="410" s="14" customFormat="1">
      <c r="A410" s="14"/>
      <c r="B410" s="251"/>
      <c r="C410" s="252"/>
      <c r="D410" s="242" t="s">
        <v>145</v>
      </c>
      <c r="E410" s="253" t="s">
        <v>1</v>
      </c>
      <c r="F410" s="254" t="s">
        <v>605</v>
      </c>
      <c r="G410" s="252"/>
      <c r="H410" s="255">
        <v>45</v>
      </c>
      <c r="I410" s="256"/>
      <c r="J410" s="252"/>
      <c r="K410" s="252"/>
      <c r="L410" s="257"/>
      <c r="M410" s="258"/>
      <c r="N410" s="259"/>
      <c r="O410" s="259"/>
      <c r="P410" s="259"/>
      <c r="Q410" s="259"/>
      <c r="R410" s="259"/>
      <c r="S410" s="259"/>
      <c r="T410" s="260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1" t="s">
        <v>145</v>
      </c>
      <c r="AU410" s="261" t="s">
        <v>89</v>
      </c>
      <c r="AV410" s="14" t="s">
        <v>89</v>
      </c>
      <c r="AW410" s="14" t="s">
        <v>35</v>
      </c>
      <c r="AX410" s="14" t="s">
        <v>87</v>
      </c>
      <c r="AY410" s="261" t="s">
        <v>136</v>
      </c>
    </row>
    <row r="411" s="12" customFormat="1" ht="22.8" customHeight="1">
      <c r="A411" s="12"/>
      <c r="B411" s="211"/>
      <c r="C411" s="212"/>
      <c r="D411" s="213" t="s">
        <v>78</v>
      </c>
      <c r="E411" s="225" t="s">
        <v>171</v>
      </c>
      <c r="F411" s="225" t="s">
        <v>606</v>
      </c>
      <c r="G411" s="212"/>
      <c r="H411" s="212"/>
      <c r="I411" s="215"/>
      <c r="J411" s="226">
        <f>BK411</f>
        <v>0</v>
      </c>
      <c r="K411" s="212"/>
      <c r="L411" s="217"/>
      <c r="M411" s="218"/>
      <c r="N411" s="219"/>
      <c r="O411" s="219"/>
      <c r="P411" s="220">
        <f>SUM(P412:P491)</f>
        <v>0</v>
      </c>
      <c r="Q411" s="219"/>
      <c r="R411" s="220">
        <f>SUM(R412:R491)</f>
        <v>3.8341954100000004</v>
      </c>
      <c r="S411" s="219"/>
      <c r="T411" s="221">
        <f>SUM(T412:T491)</f>
        <v>15.538000000000002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222" t="s">
        <v>87</v>
      </c>
      <c r="AT411" s="223" t="s">
        <v>78</v>
      </c>
      <c r="AU411" s="223" t="s">
        <v>87</v>
      </c>
      <c r="AY411" s="222" t="s">
        <v>136</v>
      </c>
      <c r="BK411" s="224">
        <f>SUM(BK412:BK491)</f>
        <v>0</v>
      </c>
    </row>
    <row r="412" s="2" customFormat="1" ht="24.15" customHeight="1">
      <c r="A412" s="39"/>
      <c r="B412" s="40"/>
      <c r="C412" s="227" t="s">
        <v>607</v>
      </c>
      <c r="D412" s="227" t="s">
        <v>139</v>
      </c>
      <c r="E412" s="228" t="s">
        <v>608</v>
      </c>
      <c r="F412" s="229" t="s">
        <v>609</v>
      </c>
      <c r="G412" s="230" t="s">
        <v>251</v>
      </c>
      <c r="H412" s="231">
        <v>34</v>
      </c>
      <c r="I412" s="232"/>
      <c r="J412" s="233">
        <f>ROUND(I412*H412,2)</f>
        <v>0</v>
      </c>
      <c r="K412" s="229" t="s">
        <v>222</v>
      </c>
      <c r="L412" s="45"/>
      <c r="M412" s="234" t="s">
        <v>1</v>
      </c>
      <c r="N412" s="235" t="s">
        <v>44</v>
      </c>
      <c r="O412" s="92"/>
      <c r="P412" s="236">
        <f>O412*H412</f>
        <v>0</v>
      </c>
      <c r="Q412" s="236">
        <v>0</v>
      </c>
      <c r="R412" s="236">
        <f>Q412*H412</f>
        <v>0</v>
      </c>
      <c r="S412" s="236">
        <v>0.32000000000000001</v>
      </c>
      <c r="T412" s="237">
        <f>S412*H412</f>
        <v>10.880000000000001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38" t="s">
        <v>155</v>
      </c>
      <c r="AT412" s="238" t="s">
        <v>139</v>
      </c>
      <c r="AU412" s="238" t="s">
        <v>89</v>
      </c>
      <c r="AY412" s="18" t="s">
        <v>136</v>
      </c>
      <c r="BE412" s="239">
        <f>IF(N412="základní",J412,0)</f>
        <v>0</v>
      </c>
      <c r="BF412" s="239">
        <f>IF(N412="snížená",J412,0)</f>
        <v>0</v>
      </c>
      <c r="BG412" s="239">
        <f>IF(N412="zákl. přenesená",J412,0)</f>
        <v>0</v>
      </c>
      <c r="BH412" s="239">
        <f>IF(N412="sníž. přenesená",J412,0)</f>
        <v>0</v>
      </c>
      <c r="BI412" s="239">
        <f>IF(N412="nulová",J412,0)</f>
        <v>0</v>
      </c>
      <c r="BJ412" s="18" t="s">
        <v>87</v>
      </c>
      <c r="BK412" s="239">
        <f>ROUND(I412*H412,2)</f>
        <v>0</v>
      </c>
      <c r="BL412" s="18" t="s">
        <v>155</v>
      </c>
      <c r="BM412" s="238" t="s">
        <v>610</v>
      </c>
    </row>
    <row r="413" s="2" customFormat="1">
      <c r="A413" s="39"/>
      <c r="B413" s="40"/>
      <c r="C413" s="41"/>
      <c r="D413" s="242" t="s">
        <v>224</v>
      </c>
      <c r="E413" s="41"/>
      <c r="F413" s="265" t="s">
        <v>225</v>
      </c>
      <c r="G413" s="41"/>
      <c r="H413" s="41"/>
      <c r="I413" s="266"/>
      <c r="J413" s="41"/>
      <c r="K413" s="41"/>
      <c r="L413" s="45"/>
      <c r="M413" s="267"/>
      <c r="N413" s="268"/>
      <c r="O413" s="92"/>
      <c r="P413" s="92"/>
      <c r="Q413" s="92"/>
      <c r="R413" s="92"/>
      <c r="S413" s="92"/>
      <c r="T413" s="93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224</v>
      </c>
      <c r="AU413" s="18" t="s">
        <v>89</v>
      </c>
    </row>
    <row r="414" s="14" customFormat="1">
      <c r="A414" s="14"/>
      <c r="B414" s="251"/>
      <c r="C414" s="252"/>
      <c r="D414" s="242" t="s">
        <v>145</v>
      </c>
      <c r="E414" s="253" t="s">
        <v>1</v>
      </c>
      <c r="F414" s="254" t="s">
        <v>611</v>
      </c>
      <c r="G414" s="252"/>
      <c r="H414" s="255">
        <v>34</v>
      </c>
      <c r="I414" s="256"/>
      <c r="J414" s="252"/>
      <c r="K414" s="252"/>
      <c r="L414" s="257"/>
      <c r="M414" s="258"/>
      <c r="N414" s="259"/>
      <c r="O414" s="259"/>
      <c r="P414" s="259"/>
      <c r="Q414" s="259"/>
      <c r="R414" s="259"/>
      <c r="S414" s="259"/>
      <c r="T414" s="260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1" t="s">
        <v>145</v>
      </c>
      <c r="AU414" s="261" t="s">
        <v>89</v>
      </c>
      <c r="AV414" s="14" t="s">
        <v>89</v>
      </c>
      <c r="AW414" s="14" t="s">
        <v>35</v>
      </c>
      <c r="AX414" s="14" t="s">
        <v>87</v>
      </c>
      <c r="AY414" s="261" t="s">
        <v>136</v>
      </c>
    </row>
    <row r="415" s="2" customFormat="1" ht="24.15" customHeight="1">
      <c r="A415" s="39"/>
      <c r="B415" s="40"/>
      <c r="C415" s="227" t="s">
        <v>612</v>
      </c>
      <c r="D415" s="227" t="s">
        <v>139</v>
      </c>
      <c r="E415" s="228" t="s">
        <v>613</v>
      </c>
      <c r="F415" s="229" t="s">
        <v>614</v>
      </c>
      <c r="G415" s="230" t="s">
        <v>251</v>
      </c>
      <c r="H415" s="231">
        <v>2</v>
      </c>
      <c r="I415" s="232"/>
      <c r="J415" s="233">
        <f>ROUND(I415*H415,2)</f>
        <v>0</v>
      </c>
      <c r="K415" s="229" t="s">
        <v>222</v>
      </c>
      <c r="L415" s="45"/>
      <c r="M415" s="234" t="s">
        <v>1</v>
      </c>
      <c r="N415" s="235" t="s">
        <v>44</v>
      </c>
      <c r="O415" s="92"/>
      <c r="P415" s="236">
        <f>O415*H415</f>
        <v>0</v>
      </c>
      <c r="Q415" s="236">
        <v>0</v>
      </c>
      <c r="R415" s="236">
        <f>Q415*H415</f>
        <v>0</v>
      </c>
      <c r="S415" s="236">
        <v>0.69999999999999996</v>
      </c>
      <c r="T415" s="237">
        <f>S415*H415</f>
        <v>1.3999999999999999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38" t="s">
        <v>155</v>
      </c>
      <c r="AT415" s="238" t="s">
        <v>139</v>
      </c>
      <c r="AU415" s="238" t="s">
        <v>89</v>
      </c>
      <c r="AY415" s="18" t="s">
        <v>136</v>
      </c>
      <c r="BE415" s="239">
        <f>IF(N415="základní",J415,0)</f>
        <v>0</v>
      </c>
      <c r="BF415" s="239">
        <f>IF(N415="snížená",J415,0)</f>
        <v>0</v>
      </c>
      <c r="BG415" s="239">
        <f>IF(N415="zákl. přenesená",J415,0)</f>
        <v>0</v>
      </c>
      <c r="BH415" s="239">
        <f>IF(N415="sníž. přenesená",J415,0)</f>
        <v>0</v>
      </c>
      <c r="BI415" s="239">
        <f>IF(N415="nulová",J415,0)</f>
        <v>0</v>
      </c>
      <c r="BJ415" s="18" t="s">
        <v>87</v>
      </c>
      <c r="BK415" s="239">
        <f>ROUND(I415*H415,2)</f>
        <v>0</v>
      </c>
      <c r="BL415" s="18" t="s">
        <v>155</v>
      </c>
      <c r="BM415" s="238" t="s">
        <v>615</v>
      </c>
    </row>
    <row r="416" s="2" customFormat="1">
      <c r="A416" s="39"/>
      <c r="B416" s="40"/>
      <c r="C416" s="41"/>
      <c r="D416" s="242" t="s">
        <v>224</v>
      </c>
      <c r="E416" s="41"/>
      <c r="F416" s="265" t="s">
        <v>225</v>
      </c>
      <c r="G416" s="41"/>
      <c r="H416" s="41"/>
      <c r="I416" s="266"/>
      <c r="J416" s="41"/>
      <c r="K416" s="41"/>
      <c r="L416" s="45"/>
      <c r="M416" s="267"/>
      <c r="N416" s="268"/>
      <c r="O416" s="92"/>
      <c r="P416" s="92"/>
      <c r="Q416" s="92"/>
      <c r="R416" s="92"/>
      <c r="S416" s="92"/>
      <c r="T416" s="93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224</v>
      </c>
      <c r="AU416" s="18" t="s">
        <v>89</v>
      </c>
    </row>
    <row r="417" s="14" customFormat="1">
      <c r="A417" s="14"/>
      <c r="B417" s="251"/>
      <c r="C417" s="252"/>
      <c r="D417" s="242" t="s">
        <v>145</v>
      </c>
      <c r="E417" s="253" t="s">
        <v>1</v>
      </c>
      <c r="F417" s="254" t="s">
        <v>616</v>
      </c>
      <c r="G417" s="252"/>
      <c r="H417" s="255">
        <v>2</v>
      </c>
      <c r="I417" s="256"/>
      <c r="J417" s="252"/>
      <c r="K417" s="252"/>
      <c r="L417" s="257"/>
      <c r="M417" s="258"/>
      <c r="N417" s="259"/>
      <c r="O417" s="259"/>
      <c r="P417" s="259"/>
      <c r="Q417" s="259"/>
      <c r="R417" s="259"/>
      <c r="S417" s="259"/>
      <c r="T417" s="260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1" t="s">
        <v>145</v>
      </c>
      <c r="AU417" s="261" t="s">
        <v>89</v>
      </c>
      <c r="AV417" s="14" t="s">
        <v>89</v>
      </c>
      <c r="AW417" s="14" t="s">
        <v>35</v>
      </c>
      <c r="AX417" s="14" t="s">
        <v>87</v>
      </c>
      <c r="AY417" s="261" t="s">
        <v>136</v>
      </c>
    </row>
    <row r="418" s="2" customFormat="1" ht="24.15" customHeight="1">
      <c r="A418" s="39"/>
      <c r="B418" s="40"/>
      <c r="C418" s="227" t="s">
        <v>617</v>
      </c>
      <c r="D418" s="227" t="s">
        <v>139</v>
      </c>
      <c r="E418" s="228" t="s">
        <v>618</v>
      </c>
      <c r="F418" s="229" t="s">
        <v>619</v>
      </c>
      <c r="G418" s="230" t="s">
        <v>251</v>
      </c>
      <c r="H418" s="231">
        <v>2</v>
      </c>
      <c r="I418" s="232"/>
      <c r="J418" s="233">
        <f>ROUND(I418*H418,2)</f>
        <v>0</v>
      </c>
      <c r="K418" s="229" t="s">
        <v>222</v>
      </c>
      <c r="L418" s="45"/>
      <c r="M418" s="234" t="s">
        <v>1</v>
      </c>
      <c r="N418" s="235" t="s">
        <v>44</v>
      </c>
      <c r="O418" s="92"/>
      <c r="P418" s="236">
        <f>O418*H418</f>
        <v>0</v>
      </c>
      <c r="Q418" s="236">
        <v>1.0000000000000001E-05</v>
      </c>
      <c r="R418" s="236">
        <f>Q418*H418</f>
        <v>2.0000000000000002E-05</v>
      </c>
      <c r="S418" s="236">
        <v>0</v>
      </c>
      <c r="T418" s="237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38" t="s">
        <v>155</v>
      </c>
      <c r="AT418" s="238" t="s">
        <v>139</v>
      </c>
      <c r="AU418" s="238" t="s">
        <v>89</v>
      </c>
      <c r="AY418" s="18" t="s">
        <v>136</v>
      </c>
      <c r="BE418" s="239">
        <f>IF(N418="základní",J418,0)</f>
        <v>0</v>
      </c>
      <c r="BF418" s="239">
        <f>IF(N418="snížená",J418,0)</f>
        <v>0</v>
      </c>
      <c r="BG418" s="239">
        <f>IF(N418="zákl. přenesená",J418,0)</f>
        <v>0</v>
      </c>
      <c r="BH418" s="239">
        <f>IF(N418="sníž. přenesená",J418,0)</f>
        <v>0</v>
      </c>
      <c r="BI418" s="239">
        <f>IF(N418="nulová",J418,0)</f>
        <v>0</v>
      </c>
      <c r="BJ418" s="18" t="s">
        <v>87</v>
      </c>
      <c r="BK418" s="239">
        <f>ROUND(I418*H418,2)</f>
        <v>0</v>
      </c>
      <c r="BL418" s="18" t="s">
        <v>155</v>
      </c>
      <c r="BM418" s="238" t="s">
        <v>620</v>
      </c>
    </row>
    <row r="419" s="2" customFormat="1" ht="24.15" customHeight="1">
      <c r="A419" s="39"/>
      <c r="B419" s="40"/>
      <c r="C419" s="280" t="s">
        <v>621</v>
      </c>
      <c r="D419" s="280" t="s">
        <v>351</v>
      </c>
      <c r="E419" s="281" t="s">
        <v>622</v>
      </c>
      <c r="F419" s="282" t="s">
        <v>623</v>
      </c>
      <c r="G419" s="283" t="s">
        <v>251</v>
      </c>
      <c r="H419" s="284">
        <v>2.0299999999999998</v>
      </c>
      <c r="I419" s="285"/>
      <c r="J419" s="286">
        <f>ROUND(I419*H419,2)</f>
        <v>0</v>
      </c>
      <c r="K419" s="282" t="s">
        <v>1</v>
      </c>
      <c r="L419" s="287"/>
      <c r="M419" s="288" t="s">
        <v>1</v>
      </c>
      <c r="N419" s="289" t="s">
        <v>44</v>
      </c>
      <c r="O419" s="92"/>
      <c r="P419" s="236">
        <f>O419*H419</f>
        <v>0</v>
      </c>
      <c r="Q419" s="236">
        <v>0.0027000000000000001</v>
      </c>
      <c r="R419" s="236">
        <f>Q419*H419</f>
        <v>0.0054809999999999998</v>
      </c>
      <c r="S419" s="236">
        <v>0</v>
      </c>
      <c r="T419" s="237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38" t="s">
        <v>171</v>
      </c>
      <c r="AT419" s="238" t="s">
        <v>351</v>
      </c>
      <c r="AU419" s="238" t="s">
        <v>89</v>
      </c>
      <c r="AY419" s="18" t="s">
        <v>136</v>
      </c>
      <c r="BE419" s="239">
        <f>IF(N419="základní",J419,0)</f>
        <v>0</v>
      </c>
      <c r="BF419" s="239">
        <f>IF(N419="snížená",J419,0)</f>
        <v>0</v>
      </c>
      <c r="BG419" s="239">
        <f>IF(N419="zákl. přenesená",J419,0)</f>
        <v>0</v>
      </c>
      <c r="BH419" s="239">
        <f>IF(N419="sníž. přenesená",J419,0)</f>
        <v>0</v>
      </c>
      <c r="BI419" s="239">
        <f>IF(N419="nulová",J419,0)</f>
        <v>0</v>
      </c>
      <c r="BJ419" s="18" t="s">
        <v>87</v>
      </c>
      <c r="BK419" s="239">
        <f>ROUND(I419*H419,2)</f>
        <v>0</v>
      </c>
      <c r="BL419" s="18" t="s">
        <v>155</v>
      </c>
      <c r="BM419" s="238" t="s">
        <v>624</v>
      </c>
    </row>
    <row r="420" s="14" customFormat="1">
      <c r="A420" s="14"/>
      <c r="B420" s="251"/>
      <c r="C420" s="252"/>
      <c r="D420" s="242" t="s">
        <v>145</v>
      </c>
      <c r="E420" s="252"/>
      <c r="F420" s="254" t="s">
        <v>625</v>
      </c>
      <c r="G420" s="252"/>
      <c r="H420" s="255">
        <v>2.0299999999999998</v>
      </c>
      <c r="I420" s="256"/>
      <c r="J420" s="252"/>
      <c r="K420" s="252"/>
      <c r="L420" s="257"/>
      <c r="M420" s="258"/>
      <c r="N420" s="259"/>
      <c r="O420" s="259"/>
      <c r="P420" s="259"/>
      <c r="Q420" s="259"/>
      <c r="R420" s="259"/>
      <c r="S420" s="259"/>
      <c r="T420" s="260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1" t="s">
        <v>145</v>
      </c>
      <c r="AU420" s="261" t="s">
        <v>89</v>
      </c>
      <c r="AV420" s="14" t="s">
        <v>89</v>
      </c>
      <c r="AW420" s="14" t="s">
        <v>4</v>
      </c>
      <c r="AX420" s="14" t="s">
        <v>87</v>
      </c>
      <c r="AY420" s="261" t="s">
        <v>136</v>
      </c>
    </row>
    <row r="421" s="2" customFormat="1" ht="24.15" customHeight="1">
      <c r="A421" s="39"/>
      <c r="B421" s="40"/>
      <c r="C421" s="227" t="s">
        <v>626</v>
      </c>
      <c r="D421" s="227" t="s">
        <v>139</v>
      </c>
      <c r="E421" s="228" t="s">
        <v>627</v>
      </c>
      <c r="F421" s="229" t="s">
        <v>628</v>
      </c>
      <c r="G421" s="230" t="s">
        <v>251</v>
      </c>
      <c r="H421" s="231">
        <v>41</v>
      </c>
      <c r="I421" s="232"/>
      <c r="J421" s="233">
        <f>ROUND(I421*H421,2)</f>
        <v>0</v>
      </c>
      <c r="K421" s="229" t="s">
        <v>222</v>
      </c>
      <c r="L421" s="45"/>
      <c r="M421" s="234" t="s">
        <v>1</v>
      </c>
      <c r="N421" s="235" t="s">
        <v>44</v>
      </c>
      <c r="O421" s="92"/>
      <c r="P421" s="236">
        <f>O421*H421</f>
        <v>0</v>
      </c>
      <c r="Q421" s="236">
        <v>2.0000000000000002E-05</v>
      </c>
      <c r="R421" s="236">
        <f>Q421*H421</f>
        <v>0.00082000000000000009</v>
      </c>
      <c r="S421" s="236">
        <v>0</v>
      </c>
      <c r="T421" s="237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38" t="s">
        <v>155</v>
      </c>
      <c r="AT421" s="238" t="s">
        <v>139</v>
      </c>
      <c r="AU421" s="238" t="s">
        <v>89</v>
      </c>
      <c r="AY421" s="18" t="s">
        <v>136</v>
      </c>
      <c r="BE421" s="239">
        <f>IF(N421="základní",J421,0)</f>
        <v>0</v>
      </c>
      <c r="BF421" s="239">
        <f>IF(N421="snížená",J421,0)</f>
        <v>0</v>
      </c>
      <c r="BG421" s="239">
        <f>IF(N421="zákl. přenesená",J421,0)</f>
        <v>0</v>
      </c>
      <c r="BH421" s="239">
        <f>IF(N421="sníž. přenesená",J421,0)</f>
        <v>0</v>
      </c>
      <c r="BI421" s="239">
        <f>IF(N421="nulová",J421,0)</f>
        <v>0</v>
      </c>
      <c r="BJ421" s="18" t="s">
        <v>87</v>
      </c>
      <c r="BK421" s="239">
        <f>ROUND(I421*H421,2)</f>
        <v>0</v>
      </c>
      <c r="BL421" s="18" t="s">
        <v>155</v>
      </c>
      <c r="BM421" s="238" t="s">
        <v>629</v>
      </c>
    </row>
    <row r="422" s="13" customFormat="1">
      <c r="A422" s="13"/>
      <c r="B422" s="240"/>
      <c r="C422" s="241"/>
      <c r="D422" s="242" t="s">
        <v>145</v>
      </c>
      <c r="E422" s="243" t="s">
        <v>1</v>
      </c>
      <c r="F422" s="244" t="s">
        <v>630</v>
      </c>
      <c r="G422" s="241"/>
      <c r="H422" s="243" t="s">
        <v>1</v>
      </c>
      <c r="I422" s="245"/>
      <c r="J422" s="241"/>
      <c r="K422" s="241"/>
      <c r="L422" s="246"/>
      <c r="M422" s="247"/>
      <c r="N422" s="248"/>
      <c r="O422" s="248"/>
      <c r="P422" s="248"/>
      <c r="Q422" s="248"/>
      <c r="R422" s="248"/>
      <c r="S422" s="248"/>
      <c r="T422" s="249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0" t="s">
        <v>145</v>
      </c>
      <c r="AU422" s="250" t="s">
        <v>89</v>
      </c>
      <c r="AV422" s="13" t="s">
        <v>87</v>
      </c>
      <c r="AW422" s="13" t="s">
        <v>35</v>
      </c>
      <c r="AX422" s="13" t="s">
        <v>79</v>
      </c>
      <c r="AY422" s="250" t="s">
        <v>136</v>
      </c>
    </row>
    <row r="423" s="14" customFormat="1">
      <c r="A423" s="14"/>
      <c r="B423" s="251"/>
      <c r="C423" s="252"/>
      <c r="D423" s="242" t="s">
        <v>145</v>
      </c>
      <c r="E423" s="253" t="s">
        <v>1</v>
      </c>
      <c r="F423" s="254" t="s">
        <v>439</v>
      </c>
      <c r="G423" s="252"/>
      <c r="H423" s="255">
        <v>41</v>
      </c>
      <c r="I423" s="256"/>
      <c r="J423" s="252"/>
      <c r="K423" s="252"/>
      <c r="L423" s="257"/>
      <c r="M423" s="258"/>
      <c r="N423" s="259"/>
      <c r="O423" s="259"/>
      <c r="P423" s="259"/>
      <c r="Q423" s="259"/>
      <c r="R423" s="259"/>
      <c r="S423" s="259"/>
      <c r="T423" s="260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1" t="s">
        <v>145</v>
      </c>
      <c r="AU423" s="261" t="s">
        <v>89</v>
      </c>
      <c r="AV423" s="14" t="s">
        <v>89</v>
      </c>
      <c r="AW423" s="14" t="s">
        <v>35</v>
      </c>
      <c r="AX423" s="14" t="s">
        <v>87</v>
      </c>
      <c r="AY423" s="261" t="s">
        <v>136</v>
      </c>
    </row>
    <row r="424" s="2" customFormat="1" ht="24.15" customHeight="1">
      <c r="A424" s="39"/>
      <c r="B424" s="40"/>
      <c r="C424" s="280" t="s">
        <v>631</v>
      </c>
      <c r="D424" s="280" t="s">
        <v>351</v>
      </c>
      <c r="E424" s="281" t="s">
        <v>632</v>
      </c>
      <c r="F424" s="282" t="s">
        <v>633</v>
      </c>
      <c r="G424" s="283" t="s">
        <v>251</v>
      </c>
      <c r="H424" s="284">
        <v>41.615000000000002</v>
      </c>
      <c r="I424" s="285"/>
      <c r="J424" s="286">
        <f>ROUND(I424*H424,2)</f>
        <v>0</v>
      </c>
      <c r="K424" s="282" t="s">
        <v>222</v>
      </c>
      <c r="L424" s="287"/>
      <c r="M424" s="288" t="s">
        <v>1</v>
      </c>
      <c r="N424" s="289" t="s">
        <v>44</v>
      </c>
      <c r="O424" s="92"/>
      <c r="P424" s="236">
        <f>O424*H424</f>
        <v>0</v>
      </c>
      <c r="Q424" s="236">
        <v>0.0058999999999999999</v>
      </c>
      <c r="R424" s="236">
        <f>Q424*H424</f>
        <v>0.24552850000000001</v>
      </c>
      <c r="S424" s="236">
        <v>0</v>
      </c>
      <c r="T424" s="237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38" t="s">
        <v>171</v>
      </c>
      <c r="AT424" s="238" t="s">
        <v>351</v>
      </c>
      <c r="AU424" s="238" t="s">
        <v>89</v>
      </c>
      <c r="AY424" s="18" t="s">
        <v>136</v>
      </c>
      <c r="BE424" s="239">
        <f>IF(N424="základní",J424,0)</f>
        <v>0</v>
      </c>
      <c r="BF424" s="239">
        <f>IF(N424="snížená",J424,0)</f>
        <v>0</v>
      </c>
      <c r="BG424" s="239">
        <f>IF(N424="zákl. přenesená",J424,0)</f>
        <v>0</v>
      </c>
      <c r="BH424" s="239">
        <f>IF(N424="sníž. přenesená",J424,0)</f>
        <v>0</v>
      </c>
      <c r="BI424" s="239">
        <f>IF(N424="nulová",J424,0)</f>
        <v>0</v>
      </c>
      <c r="BJ424" s="18" t="s">
        <v>87</v>
      </c>
      <c r="BK424" s="239">
        <f>ROUND(I424*H424,2)</f>
        <v>0</v>
      </c>
      <c r="BL424" s="18" t="s">
        <v>155</v>
      </c>
      <c r="BM424" s="238" t="s">
        <v>634</v>
      </c>
    </row>
    <row r="425" s="14" customFormat="1">
      <c r="A425" s="14"/>
      <c r="B425" s="251"/>
      <c r="C425" s="252"/>
      <c r="D425" s="242" t="s">
        <v>145</v>
      </c>
      <c r="E425" s="252"/>
      <c r="F425" s="254" t="s">
        <v>635</v>
      </c>
      <c r="G425" s="252"/>
      <c r="H425" s="255">
        <v>41.615000000000002</v>
      </c>
      <c r="I425" s="256"/>
      <c r="J425" s="252"/>
      <c r="K425" s="252"/>
      <c r="L425" s="257"/>
      <c r="M425" s="258"/>
      <c r="N425" s="259"/>
      <c r="O425" s="259"/>
      <c r="P425" s="259"/>
      <c r="Q425" s="259"/>
      <c r="R425" s="259"/>
      <c r="S425" s="259"/>
      <c r="T425" s="260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1" t="s">
        <v>145</v>
      </c>
      <c r="AU425" s="261" t="s">
        <v>89</v>
      </c>
      <c r="AV425" s="14" t="s">
        <v>89</v>
      </c>
      <c r="AW425" s="14" t="s">
        <v>4</v>
      </c>
      <c r="AX425" s="14" t="s">
        <v>87</v>
      </c>
      <c r="AY425" s="261" t="s">
        <v>136</v>
      </c>
    </row>
    <row r="426" s="2" customFormat="1" ht="33" customHeight="1">
      <c r="A426" s="39"/>
      <c r="B426" s="40"/>
      <c r="C426" s="227" t="s">
        <v>636</v>
      </c>
      <c r="D426" s="227" t="s">
        <v>139</v>
      </c>
      <c r="E426" s="228" t="s">
        <v>637</v>
      </c>
      <c r="F426" s="229" t="s">
        <v>638</v>
      </c>
      <c r="G426" s="230" t="s">
        <v>442</v>
      </c>
      <c r="H426" s="231">
        <v>2</v>
      </c>
      <c r="I426" s="232"/>
      <c r="J426" s="233">
        <f>ROUND(I426*H426,2)</f>
        <v>0</v>
      </c>
      <c r="K426" s="229" t="s">
        <v>222</v>
      </c>
      <c r="L426" s="45"/>
      <c r="M426" s="234" t="s">
        <v>1</v>
      </c>
      <c r="N426" s="235" t="s">
        <v>44</v>
      </c>
      <c r="O426" s="92"/>
      <c r="P426" s="236">
        <f>O426*H426</f>
        <v>0</v>
      </c>
      <c r="Q426" s="236">
        <v>0</v>
      </c>
      <c r="R426" s="236">
        <f>Q426*H426</f>
        <v>0</v>
      </c>
      <c r="S426" s="236">
        <v>0</v>
      </c>
      <c r="T426" s="237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38" t="s">
        <v>155</v>
      </c>
      <c r="AT426" s="238" t="s">
        <v>139</v>
      </c>
      <c r="AU426" s="238" t="s">
        <v>89</v>
      </c>
      <c r="AY426" s="18" t="s">
        <v>136</v>
      </c>
      <c r="BE426" s="239">
        <f>IF(N426="základní",J426,0)</f>
        <v>0</v>
      </c>
      <c r="BF426" s="239">
        <f>IF(N426="snížená",J426,0)</f>
        <v>0</v>
      </c>
      <c r="BG426" s="239">
        <f>IF(N426="zákl. přenesená",J426,0)</f>
        <v>0</v>
      </c>
      <c r="BH426" s="239">
        <f>IF(N426="sníž. přenesená",J426,0)</f>
        <v>0</v>
      </c>
      <c r="BI426" s="239">
        <f>IF(N426="nulová",J426,0)</f>
        <v>0</v>
      </c>
      <c r="BJ426" s="18" t="s">
        <v>87</v>
      </c>
      <c r="BK426" s="239">
        <f>ROUND(I426*H426,2)</f>
        <v>0</v>
      </c>
      <c r="BL426" s="18" t="s">
        <v>155</v>
      </c>
      <c r="BM426" s="238" t="s">
        <v>639</v>
      </c>
    </row>
    <row r="427" s="2" customFormat="1">
      <c r="A427" s="39"/>
      <c r="B427" s="40"/>
      <c r="C427" s="41"/>
      <c r="D427" s="242" t="s">
        <v>224</v>
      </c>
      <c r="E427" s="41"/>
      <c r="F427" s="265" t="s">
        <v>225</v>
      </c>
      <c r="G427" s="41"/>
      <c r="H427" s="41"/>
      <c r="I427" s="266"/>
      <c r="J427" s="41"/>
      <c r="K427" s="41"/>
      <c r="L427" s="45"/>
      <c r="M427" s="267"/>
      <c r="N427" s="268"/>
      <c r="O427" s="92"/>
      <c r="P427" s="92"/>
      <c r="Q427" s="92"/>
      <c r="R427" s="92"/>
      <c r="S427" s="92"/>
      <c r="T427" s="93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224</v>
      </c>
      <c r="AU427" s="18" t="s">
        <v>89</v>
      </c>
    </row>
    <row r="428" s="2" customFormat="1" ht="16.5" customHeight="1">
      <c r="A428" s="39"/>
      <c r="B428" s="40"/>
      <c r="C428" s="280" t="s">
        <v>640</v>
      </c>
      <c r="D428" s="280" t="s">
        <v>351</v>
      </c>
      <c r="E428" s="281" t="s">
        <v>641</v>
      </c>
      <c r="F428" s="282" t="s">
        <v>642</v>
      </c>
      <c r="G428" s="283" t="s">
        <v>442</v>
      </c>
      <c r="H428" s="284">
        <v>2</v>
      </c>
      <c r="I428" s="285"/>
      <c r="J428" s="286">
        <f>ROUND(I428*H428,2)</f>
        <v>0</v>
      </c>
      <c r="K428" s="282" t="s">
        <v>222</v>
      </c>
      <c r="L428" s="287"/>
      <c r="M428" s="288" t="s">
        <v>1</v>
      </c>
      <c r="N428" s="289" t="s">
        <v>44</v>
      </c>
      <c r="O428" s="92"/>
      <c r="P428" s="236">
        <f>O428*H428</f>
        <v>0</v>
      </c>
      <c r="Q428" s="236">
        <v>0.00080000000000000004</v>
      </c>
      <c r="R428" s="236">
        <f>Q428*H428</f>
        <v>0.0016000000000000001</v>
      </c>
      <c r="S428" s="236">
        <v>0</v>
      </c>
      <c r="T428" s="237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38" t="s">
        <v>171</v>
      </c>
      <c r="AT428" s="238" t="s">
        <v>351</v>
      </c>
      <c r="AU428" s="238" t="s">
        <v>89</v>
      </c>
      <c r="AY428" s="18" t="s">
        <v>136</v>
      </c>
      <c r="BE428" s="239">
        <f>IF(N428="základní",J428,0)</f>
        <v>0</v>
      </c>
      <c r="BF428" s="239">
        <f>IF(N428="snížená",J428,0)</f>
        <v>0</v>
      </c>
      <c r="BG428" s="239">
        <f>IF(N428="zákl. přenesená",J428,0)</f>
        <v>0</v>
      </c>
      <c r="BH428" s="239">
        <f>IF(N428="sníž. přenesená",J428,0)</f>
        <v>0</v>
      </c>
      <c r="BI428" s="239">
        <f>IF(N428="nulová",J428,0)</f>
        <v>0</v>
      </c>
      <c r="BJ428" s="18" t="s">
        <v>87</v>
      </c>
      <c r="BK428" s="239">
        <f>ROUND(I428*H428,2)</f>
        <v>0</v>
      </c>
      <c r="BL428" s="18" t="s">
        <v>155</v>
      </c>
      <c r="BM428" s="238" t="s">
        <v>643</v>
      </c>
    </row>
    <row r="429" s="2" customFormat="1" ht="21.75" customHeight="1">
      <c r="A429" s="39"/>
      <c r="B429" s="40"/>
      <c r="C429" s="227" t="s">
        <v>644</v>
      </c>
      <c r="D429" s="227" t="s">
        <v>139</v>
      </c>
      <c r="E429" s="228" t="s">
        <v>645</v>
      </c>
      <c r="F429" s="229" t="s">
        <v>646</v>
      </c>
      <c r="G429" s="230" t="s">
        <v>442</v>
      </c>
      <c r="H429" s="231">
        <v>2</v>
      </c>
      <c r="I429" s="232"/>
      <c r="J429" s="233">
        <f>ROUND(I429*H429,2)</f>
        <v>0</v>
      </c>
      <c r="K429" s="229" t="s">
        <v>1</v>
      </c>
      <c r="L429" s="45"/>
      <c r="M429" s="234" t="s">
        <v>1</v>
      </c>
      <c r="N429" s="235" t="s">
        <v>44</v>
      </c>
      <c r="O429" s="92"/>
      <c r="P429" s="236">
        <f>O429*H429</f>
        <v>0</v>
      </c>
      <c r="Q429" s="236">
        <v>0.00072000000000000005</v>
      </c>
      <c r="R429" s="236">
        <f>Q429*H429</f>
        <v>0.0014400000000000001</v>
      </c>
      <c r="S429" s="236">
        <v>0</v>
      </c>
      <c r="T429" s="237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38" t="s">
        <v>155</v>
      </c>
      <c r="AT429" s="238" t="s">
        <v>139</v>
      </c>
      <c r="AU429" s="238" t="s">
        <v>89</v>
      </c>
      <c r="AY429" s="18" t="s">
        <v>136</v>
      </c>
      <c r="BE429" s="239">
        <f>IF(N429="základní",J429,0)</f>
        <v>0</v>
      </c>
      <c r="BF429" s="239">
        <f>IF(N429="snížená",J429,0)</f>
        <v>0</v>
      </c>
      <c r="BG429" s="239">
        <f>IF(N429="zákl. přenesená",J429,0)</f>
        <v>0</v>
      </c>
      <c r="BH429" s="239">
        <f>IF(N429="sníž. přenesená",J429,0)</f>
        <v>0</v>
      </c>
      <c r="BI429" s="239">
        <f>IF(N429="nulová",J429,0)</f>
        <v>0</v>
      </c>
      <c r="BJ429" s="18" t="s">
        <v>87</v>
      </c>
      <c r="BK429" s="239">
        <f>ROUND(I429*H429,2)</f>
        <v>0</v>
      </c>
      <c r="BL429" s="18" t="s">
        <v>155</v>
      </c>
      <c r="BM429" s="238" t="s">
        <v>647</v>
      </c>
    </row>
    <row r="430" s="2" customFormat="1" ht="24.15" customHeight="1">
      <c r="A430" s="39"/>
      <c r="B430" s="40"/>
      <c r="C430" s="227" t="s">
        <v>648</v>
      </c>
      <c r="D430" s="227" t="s">
        <v>139</v>
      </c>
      <c r="E430" s="228" t="s">
        <v>649</v>
      </c>
      <c r="F430" s="229" t="s">
        <v>650</v>
      </c>
      <c r="G430" s="230" t="s">
        <v>256</v>
      </c>
      <c r="H430" s="231">
        <v>1.3500000000000001</v>
      </c>
      <c r="I430" s="232"/>
      <c r="J430" s="233">
        <f>ROUND(I430*H430,2)</f>
        <v>0</v>
      </c>
      <c r="K430" s="229" t="s">
        <v>222</v>
      </c>
      <c r="L430" s="45"/>
      <c r="M430" s="234" t="s">
        <v>1</v>
      </c>
      <c r="N430" s="235" t="s">
        <v>44</v>
      </c>
      <c r="O430" s="92"/>
      <c r="P430" s="236">
        <f>O430*H430</f>
        <v>0</v>
      </c>
      <c r="Q430" s="236">
        <v>0</v>
      </c>
      <c r="R430" s="236">
        <f>Q430*H430</f>
        <v>0</v>
      </c>
      <c r="S430" s="236">
        <v>1.5600000000000001</v>
      </c>
      <c r="T430" s="237">
        <f>S430*H430</f>
        <v>2.1060000000000003</v>
      </c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R430" s="238" t="s">
        <v>155</v>
      </c>
      <c r="AT430" s="238" t="s">
        <v>139</v>
      </c>
      <c r="AU430" s="238" t="s">
        <v>89</v>
      </c>
      <c r="AY430" s="18" t="s">
        <v>136</v>
      </c>
      <c r="BE430" s="239">
        <f>IF(N430="základní",J430,0)</f>
        <v>0</v>
      </c>
      <c r="BF430" s="239">
        <f>IF(N430="snížená",J430,0)</f>
        <v>0</v>
      </c>
      <c r="BG430" s="239">
        <f>IF(N430="zákl. přenesená",J430,0)</f>
        <v>0</v>
      </c>
      <c r="BH430" s="239">
        <f>IF(N430="sníž. přenesená",J430,0)</f>
        <v>0</v>
      </c>
      <c r="BI430" s="239">
        <f>IF(N430="nulová",J430,0)</f>
        <v>0</v>
      </c>
      <c r="BJ430" s="18" t="s">
        <v>87</v>
      </c>
      <c r="BK430" s="239">
        <f>ROUND(I430*H430,2)</f>
        <v>0</v>
      </c>
      <c r="BL430" s="18" t="s">
        <v>155</v>
      </c>
      <c r="BM430" s="238" t="s">
        <v>651</v>
      </c>
    </row>
    <row r="431" s="2" customFormat="1">
      <c r="A431" s="39"/>
      <c r="B431" s="40"/>
      <c r="C431" s="41"/>
      <c r="D431" s="242" t="s">
        <v>224</v>
      </c>
      <c r="E431" s="41"/>
      <c r="F431" s="265" t="s">
        <v>225</v>
      </c>
      <c r="G431" s="41"/>
      <c r="H431" s="41"/>
      <c r="I431" s="266"/>
      <c r="J431" s="41"/>
      <c r="K431" s="41"/>
      <c r="L431" s="45"/>
      <c r="M431" s="267"/>
      <c r="N431" s="268"/>
      <c r="O431" s="92"/>
      <c r="P431" s="92"/>
      <c r="Q431" s="92"/>
      <c r="R431" s="92"/>
      <c r="S431" s="92"/>
      <c r="T431" s="93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T431" s="18" t="s">
        <v>224</v>
      </c>
      <c r="AU431" s="18" t="s">
        <v>89</v>
      </c>
    </row>
    <row r="432" s="2" customFormat="1" ht="24.15" customHeight="1">
      <c r="A432" s="39"/>
      <c r="B432" s="40"/>
      <c r="C432" s="227" t="s">
        <v>652</v>
      </c>
      <c r="D432" s="227" t="s">
        <v>139</v>
      </c>
      <c r="E432" s="228" t="s">
        <v>653</v>
      </c>
      <c r="F432" s="229" t="s">
        <v>654</v>
      </c>
      <c r="G432" s="230" t="s">
        <v>655</v>
      </c>
      <c r="H432" s="231">
        <v>1</v>
      </c>
      <c r="I432" s="232"/>
      <c r="J432" s="233">
        <f>ROUND(I432*H432,2)</f>
        <v>0</v>
      </c>
      <c r="K432" s="229" t="s">
        <v>222</v>
      </c>
      <c r="L432" s="45"/>
      <c r="M432" s="234" t="s">
        <v>1</v>
      </c>
      <c r="N432" s="235" t="s">
        <v>44</v>
      </c>
      <c r="O432" s="92"/>
      <c r="P432" s="236">
        <f>O432*H432</f>
        <v>0</v>
      </c>
      <c r="Q432" s="236">
        <v>0.00031</v>
      </c>
      <c r="R432" s="236">
        <f>Q432*H432</f>
        <v>0.00031</v>
      </c>
      <c r="S432" s="236">
        <v>0</v>
      </c>
      <c r="T432" s="237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38" t="s">
        <v>155</v>
      </c>
      <c r="AT432" s="238" t="s">
        <v>139</v>
      </c>
      <c r="AU432" s="238" t="s">
        <v>89</v>
      </c>
      <c r="AY432" s="18" t="s">
        <v>136</v>
      </c>
      <c r="BE432" s="239">
        <f>IF(N432="základní",J432,0)</f>
        <v>0</v>
      </c>
      <c r="BF432" s="239">
        <f>IF(N432="snížená",J432,0)</f>
        <v>0</v>
      </c>
      <c r="BG432" s="239">
        <f>IF(N432="zákl. přenesená",J432,0)</f>
        <v>0</v>
      </c>
      <c r="BH432" s="239">
        <f>IF(N432="sníž. přenesená",J432,0)</f>
        <v>0</v>
      </c>
      <c r="BI432" s="239">
        <f>IF(N432="nulová",J432,0)</f>
        <v>0</v>
      </c>
      <c r="BJ432" s="18" t="s">
        <v>87</v>
      </c>
      <c r="BK432" s="239">
        <f>ROUND(I432*H432,2)</f>
        <v>0</v>
      </c>
      <c r="BL432" s="18" t="s">
        <v>155</v>
      </c>
      <c r="BM432" s="238" t="s">
        <v>656</v>
      </c>
    </row>
    <row r="433" s="2" customFormat="1" ht="24.15" customHeight="1">
      <c r="A433" s="39"/>
      <c r="B433" s="40"/>
      <c r="C433" s="227" t="s">
        <v>657</v>
      </c>
      <c r="D433" s="227" t="s">
        <v>139</v>
      </c>
      <c r="E433" s="228" t="s">
        <v>658</v>
      </c>
      <c r="F433" s="229" t="s">
        <v>659</v>
      </c>
      <c r="G433" s="230" t="s">
        <v>442</v>
      </c>
      <c r="H433" s="231">
        <v>2</v>
      </c>
      <c r="I433" s="232"/>
      <c r="J433" s="233">
        <f>ROUND(I433*H433,2)</f>
        <v>0</v>
      </c>
      <c r="K433" s="229" t="s">
        <v>222</v>
      </c>
      <c r="L433" s="45"/>
      <c r="M433" s="234" t="s">
        <v>1</v>
      </c>
      <c r="N433" s="235" t="s">
        <v>44</v>
      </c>
      <c r="O433" s="92"/>
      <c r="P433" s="236">
        <f>O433*H433</f>
        <v>0</v>
      </c>
      <c r="Q433" s="236">
        <v>0.039269999999999999</v>
      </c>
      <c r="R433" s="236">
        <f>Q433*H433</f>
        <v>0.078539999999999999</v>
      </c>
      <c r="S433" s="236">
        <v>0</v>
      </c>
      <c r="T433" s="237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38" t="s">
        <v>155</v>
      </c>
      <c r="AT433" s="238" t="s">
        <v>139</v>
      </c>
      <c r="AU433" s="238" t="s">
        <v>89</v>
      </c>
      <c r="AY433" s="18" t="s">
        <v>136</v>
      </c>
      <c r="BE433" s="239">
        <f>IF(N433="základní",J433,0)</f>
        <v>0</v>
      </c>
      <c r="BF433" s="239">
        <f>IF(N433="snížená",J433,0)</f>
        <v>0</v>
      </c>
      <c r="BG433" s="239">
        <f>IF(N433="zákl. přenesená",J433,0)</f>
        <v>0</v>
      </c>
      <c r="BH433" s="239">
        <f>IF(N433="sníž. přenesená",J433,0)</f>
        <v>0</v>
      </c>
      <c r="BI433" s="239">
        <f>IF(N433="nulová",J433,0)</f>
        <v>0</v>
      </c>
      <c r="BJ433" s="18" t="s">
        <v>87</v>
      </c>
      <c r="BK433" s="239">
        <f>ROUND(I433*H433,2)</f>
        <v>0</v>
      </c>
      <c r="BL433" s="18" t="s">
        <v>155</v>
      </c>
      <c r="BM433" s="238" t="s">
        <v>660</v>
      </c>
    </row>
    <row r="434" s="2" customFormat="1">
      <c r="A434" s="39"/>
      <c r="B434" s="40"/>
      <c r="C434" s="41"/>
      <c r="D434" s="242" t="s">
        <v>224</v>
      </c>
      <c r="E434" s="41"/>
      <c r="F434" s="265" t="s">
        <v>225</v>
      </c>
      <c r="G434" s="41"/>
      <c r="H434" s="41"/>
      <c r="I434" s="266"/>
      <c r="J434" s="41"/>
      <c r="K434" s="41"/>
      <c r="L434" s="45"/>
      <c r="M434" s="267"/>
      <c r="N434" s="268"/>
      <c r="O434" s="92"/>
      <c r="P434" s="92"/>
      <c r="Q434" s="92"/>
      <c r="R434" s="92"/>
      <c r="S434" s="92"/>
      <c r="T434" s="93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T434" s="18" t="s">
        <v>224</v>
      </c>
      <c r="AU434" s="18" t="s">
        <v>89</v>
      </c>
    </row>
    <row r="435" s="14" customFormat="1">
      <c r="A435" s="14"/>
      <c r="B435" s="251"/>
      <c r="C435" s="252"/>
      <c r="D435" s="242" t="s">
        <v>145</v>
      </c>
      <c r="E435" s="253" t="s">
        <v>1</v>
      </c>
      <c r="F435" s="254" t="s">
        <v>661</v>
      </c>
      <c r="G435" s="252"/>
      <c r="H435" s="255">
        <v>2</v>
      </c>
      <c r="I435" s="256"/>
      <c r="J435" s="252"/>
      <c r="K435" s="252"/>
      <c r="L435" s="257"/>
      <c r="M435" s="258"/>
      <c r="N435" s="259"/>
      <c r="O435" s="259"/>
      <c r="P435" s="259"/>
      <c r="Q435" s="259"/>
      <c r="R435" s="259"/>
      <c r="S435" s="259"/>
      <c r="T435" s="260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1" t="s">
        <v>145</v>
      </c>
      <c r="AU435" s="261" t="s">
        <v>89</v>
      </c>
      <c r="AV435" s="14" t="s">
        <v>89</v>
      </c>
      <c r="AW435" s="14" t="s">
        <v>35</v>
      </c>
      <c r="AX435" s="14" t="s">
        <v>87</v>
      </c>
      <c r="AY435" s="261" t="s">
        <v>136</v>
      </c>
    </row>
    <row r="436" s="2" customFormat="1" ht="24.15" customHeight="1">
      <c r="A436" s="39"/>
      <c r="B436" s="40"/>
      <c r="C436" s="280" t="s">
        <v>662</v>
      </c>
      <c r="D436" s="280" t="s">
        <v>351</v>
      </c>
      <c r="E436" s="281" t="s">
        <v>663</v>
      </c>
      <c r="F436" s="282" t="s">
        <v>664</v>
      </c>
      <c r="G436" s="283" t="s">
        <v>442</v>
      </c>
      <c r="H436" s="284">
        <v>2</v>
      </c>
      <c r="I436" s="285"/>
      <c r="J436" s="286">
        <f>ROUND(I436*H436,2)</f>
        <v>0</v>
      </c>
      <c r="K436" s="282" t="s">
        <v>1</v>
      </c>
      <c r="L436" s="287"/>
      <c r="M436" s="288" t="s">
        <v>1</v>
      </c>
      <c r="N436" s="289" t="s">
        <v>44</v>
      </c>
      <c r="O436" s="92"/>
      <c r="P436" s="236">
        <f>O436*H436</f>
        <v>0</v>
      </c>
      <c r="Q436" s="236">
        <v>0.25600000000000001</v>
      </c>
      <c r="R436" s="236">
        <f>Q436*H436</f>
        <v>0.51200000000000001</v>
      </c>
      <c r="S436" s="236">
        <v>0</v>
      </c>
      <c r="T436" s="237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38" t="s">
        <v>171</v>
      </c>
      <c r="AT436" s="238" t="s">
        <v>351</v>
      </c>
      <c r="AU436" s="238" t="s">
        <v>89</v>
      </c>
      <c r="AY436" s="18" t="s">
        <v>136</v>
      </c>
      <c r="BE436" s="239">
        <f>IF(N436="základní",J436,0)</f>
        <v>0</v>
      </c>
      <c r="BF436" s="239">
        <f>IF(N436="snížená",J436,0)</f>
        <v>0</v>
      </c>
      <c r="BG436" s="239">
        <f>IF(N436="zákl. přenesená",J436,0)</f>
        <v>0</v>
      </c>
      <c r="BH436" s="239">
        <f>IF(N436="sníž. přenesená",J436,0)</f>
        <v>0</v>
      </c>
      <c r="BI436" s="239">
        <f>IF(N436="nulová",J436,0)</f>
        <v>0</v>
      </c>
      <c r="BJ436" s="18" t="s">
        <v>87</v>
      </c>
      <c r="BK436" s="239">
        <f>ROUND(I436*H436,2)</f>
        <v>0</v>
      </c>
      <c r="BL436" s="18" t="s">
        <v>155</v>
      </c>
      <c r="BM436" s="238" t="s">
        <v>665</v>
      </c>
    </row>
    <row r="437" s="2" customFormat="1" ht="24.15" customHeight="1">
      <c r="A437" s="39"/>
      <c r="B437" s="40"/>
      <c r="C437" s="227" t="s">
        <v>666</v>
      </c>
      <c r="D437" s="227" t="s">
        <v>139</v>
      </c>
      <c r="E437" s="228" t="s">
        <v>667</v>
      </c>
      <c r="F437" s="229" t="s">
        <v>668</v>
      </c>
      <c r="G437" s="230" t="s">
        <v>442</v>
      </c>
      <c r="H437" s="231">
        <v>2</v>
      </c>
      <c r="I437" s="232"/>
      <c r="J437" s="233">
        <f>ROUND(I437*H437,2)</f>
        <v>0</v>
      </c>
      <c r="K437" s="229" t="s">
        <v>222</v>
      </c>
      <c r="L437" s="45"/>
      <c r="M437" s="234" t="s">
        <v>1</v>
      </c>
      <c r="N437" s="235" t="s">
        <v>44</v>
      </c>
      <c r="O437" s="92"/>
      <c r="P437" s="236">
        <f>O437*H437</f>
        <v>0</v>
      </c>
      <c r="Q437" s="236">
        <v>0.11121</v>
      </c>
      <c r="R437" s="236">
        <f>Q437*H437</f>
        <v>0.22242000000000001</v>
      </c>
      <c r="S437" s="236">
        <v>0</v>
      </c>
      <c r="T437" s="237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38" t="s">
        <v>155</v>
      </c>
      <c r="AT437" s="238" t="s">
        <v>139</v>
      </c>
      <c r="AU437" s="238" t="s">
        <v>89</v>
      </c>
      <c r="AY437" s="18" t="s">
        <v>136</v>
      </c>
      <c r="BE437" s="239">
        <f>IF(N437="základní",J437,0)</f>
        <v>0</v>
      </c>
      <c r="BF437" s="239">
        <f>IF(N437="snížená",J437,0)</f>
        <v>0</v>
      </c>
      <c r="BG437" s="239">
        <f>IF(N437="zákl. přenesená",J437,0)</f>
        <v>0</v>
      </c>
      <c r="BH437" s="239">
        <f>IF(N437="sníž. přenesená",J437,0)</f>
        <v>0</v>
      </c>
      <c r="BI437" s="239">
        <f>IF(N437="nulová",J437,0)</f>
        <v>0</v>
      </c>
      <c r="BJ437" s="18" t="s">
        <v>87</v>
      </c>
      <c r="BK437" s="239">
        <f>ROUND(I437*H437,2)</f>
        <v>0</v>
      </c>
      <c r="BL437" s="18" t="s">
        <v>155</v>
      </c>
      <c r="BM437" s="238" t="s">
        <v>669</v>
      </c>
    </row>
    <row r="438" s="2" customFormat="1">
      <c r="A438" s="39"/>
      <c r="B438" s="40"/>
      <c r="C438" s="41"/>
      <c r="D438" s="242" t="s">
        <v>224</v>
      </c>
      <c r="E438" s="41"/>
      <c r="F438" s="265" t="s">
        <v>225</v>
      </c>
      <c r="G438" s="41"/>
      <c r="H438" s="41"/>
      <c r="I438" s="266"/>
      <c r="J438" s="41"/>
      <c r="K438" s="41"/>
      <c r="L438" s="45"/>
      <c r="M438" s="267"/>
      <c r="N438" s="268"/>
      <c r="O438" s="92"/>
      <c r="P438" s="92"/>
      <c r="Q438" s="92"/>
      <c r="R438" s="92"/>
      <c r="S438" s="92"/>
      <c r="T438" s="93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224</v>
      </c>
      <c r="AU438" s="18" t="s">
        <v>89</v>
      </c>
    </row>
    <row r="439" s="2" customFormat="1" ht="24.15" customHeight="1">
      <c r="A439" s="39"/>
      <c r="B439" s="40"/>
      <c r="C439" s="227" t="s">
        <v>670</v>
      </c>
      <c r="D439" s="227" t="s">
        <v>139</v>
      </c>
      <c r="E439" s="228" t="s">
        <v>671</v>
      </c>
      <c r="F439" s="229" t="s">
        <v>672</v>
      </c>
      <c r="G439" s="230" t="s">
        <v>442</v>
      </c>
      <c r="H439" s="231">
        <v>2</v>
      </c>
      <c r="I439" s="232"/>
      <c r="J439" s="233">
        <f>ROUND(I439*H439,2)</f>
        <v>0</v>
      </c>
      <c r="K439" s="229" t="s">
        <v>222</v>
      </c>
      <c r="L439" s="45"/>
      <c r="M439" s="234" t="s">
        <v>1</v>
      </c>
      <c r="N439" s="235" t="s">
        <v>44</v>
      </c>
      <c r="O439" s="92"/>
      <c r="P439" s="236">
        <f>O439*H439</f>
        <v>0</v>
      </c>
      <c r="Q439" s="236">
        <v>0.012120000000000001</v>
      </c>
      <c r="R439" s="236">
        <f>Q439*H439</f>
        <v>0.024240000000000001</v>
      </c>
      <c r="S439" s="236">
        <v>0</v>
      </c>
      <c r="T439" s="237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38" t="s">
        <v>155</v>
      </c>
      <c r="AT439" s="238" t="s">
        <v>139</v>
      </c>
      <c r="AU439" s="238" t="s">
        <v>89</v>
      </c>
      <c r="AY439" s="18" t="s">
        <v>136</v>
      </c>
      <c r="BE439" s="239">
        <f>IF(N439="základní",J439,0)</f>
        <v>0</v>
      </c>
      <c r="BF439" s="239">
        <f>IF(N439="snížená",J439,0)</f>
        <v>0</v>
      </c>
      <c r="BG439" s="239">
        <f>IF(N439="zákl. přenesená",J439,0)</f>
        <v>0</v>
      </c>
      <c r="BH439" s="239">
        <f>IF(N439="sníž. přenesená",J439,0)</f>
        <v>0</v>
      </c>
      <c r="BI439" s="239">
        <f>IF(N439="nulová",J439,0)</f>
        <v>0</v>
      </c>
      <c r="BJ439" s="18" t="s">
        <v>87</v>
      </c>
      <c r="BK439" s="239">
        <f>ROUND(I439*H439,2)</f>
        <v>0</v>
      </c>
      <c r="BL439" s="18" t="s">
        <v>155</v>
      </c>
      <c r="BM439" s="238" t="s">
        <v>673</v>
      </c>
    </row>
    <row r="440" s="2" customFormat="1">
      <c r="A440" s="39"/>
      <c r="B440" s="40"/>
      <c r="C440" s="41"/>
      <c r="D440" s="242" t="s">
        <v>224</v>
      </c>
      <c r="E440" s="41"/>
      <c r="F440" s="265" t="s">
        <v>225</v>
      </c>
      <c r="G440" s="41"/>
      <c r="H440" s="41"/>
      <c r="I440" s="266"/>
      <c r="J440" s="41"/>
      <c r="K440" s="41"/>
      <c r="L440" s="45"/>
      <c r="M440" s="267"/>
      <c r="N440" s="268"/>
      <c r="O440" s="92"/>
      <c r="P440" s="92"/>
      <c r="Q440" s="92"/>
      <c r="R440" s="92"/>
      <c r="S440" s="92"/>
      <c r="T440" s="93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18" t="s">
        <v>224</v>
      </c>
      <c r="AU440" s="18" t="s">
        <v>89</v>
      </c>
    </row>
    <row r="441" s="2" customFormat="1" ht="33" customHeight="1">
      <c r="A441" s="39"/>
      <c r="B441" s="40"/>
      <c r="C441" s="227" t="s">
        <v>674</v>
      </c>
      <c r="D441" s="227" t="s">
        <v>139</v>
      </c>
      <c r="E441" s="228" t="s">
        <v>675</v>
      </c>
      <c r="F441" s="229" t="s">
        <v>676</v>
      </c>
      <c r="G441" s="230" t="s">
        <v>442</v>
      </c>
      <c r="H441" s="231">
        <v>2</v>
      </c>
      <c r="I441" s="232"/>
      <c r="J441" s="233">
        <f>ROUND(I441*H441,2)</f>
        <v>0</v>
      </c>
      <c r="K441" s="229" t="s">
        <v>222</v>
      </c>
      <c r="L441" s="45"/>
      <c r="M441" s="234" t="s">
        <v>1</v>
      </c>
      <c r="N441" s="235" t="s">
        <v>44</v>
      </c>
      <c r="O441" s="92"/>
      <c r="P441" s="236">
        <f>O441*H441</f>
        <v>0</v>
      </c>
      <c r="Q441" s="236">
        <v>0.42115999999999998</v>
      </c>
      <c r="R441" s="236">
        <f>Q441*H441</f>
        <v>0.84231999999999996</v>
      </c>
      <c r="S441" s="236">
        <v>0</v>
      </c>
      <c r="T441" s="237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38" t="s">
        <v>155</v>
      </c>
      <c r="AT441" s="238" t="s">
        <v>139</v>
      </c>
      <c r="AU441" s="238" t="s">
        <v>89</v>
      </c>
      <c r="AY441" s="18" t="s">
        <v>136</v>
      </c>
      <c r="BE441" s="239">
        <f>IF(N441="základní",J441,0)</f>
        <v>0</v>
      </c>
      <c r="BF441" s="239">
        <f>IF(N441="snížená",J441,0)</f>
        <v>0</v>
      </c>
      <c r="BG441" s="239">
        <f>IF(N441="zákl. přenesená",J441,0)</f>
        <v>0</v>
      </c>
      <c r="BH441" s="239">
        <f>IF(N441="sníž. přenesená",J441,0)</f>
        <v>0</v>
      </c>
      <c r="BI441" s="239">
        <f>IF(N441="nulová",J441,0)</f>
        <v>0</v>
      </c>
      <c r="BJ441" s="18" t="s">
        <v>87</v>
      </c>
      <c r="BK441" s="239">
        <f>ROUND(I441*H441,2)</f>
        <v>0</v>
      </c>
      <c r="BL441" s="18" t="s">
        <v>155</v>
      </c>
      <c r="BM441" s="238" t="s">
        <v>677</v>
      </c>
    </row>
    <row r="442" s="2" customFormat="1">
      <c r="A442" s="39"/>
      <c r="B442" s="40"/>
      <c r="C442" s="41"/>
      <c r="D442" s="242" t="s">
        <v>224</v>
      </c>
      <c r="E442" s="41"/>
      <c r="F442" s="265" t="s">
        <v>225</v>
      </c>
      <c r="G442" s="41"/>
      <c r="H442" s="41"/>
      <c r="I442" s="266"/>
      <c r="J442" s="41"/>
      <c r="K442" s="41"/>
      <c r="L442" s="45"/>
      <c r="M442" s="267"/>
      <c r="N442" s="268"/>
      <c r="O442" s="92"/>
      <c r="P442" s="92"/>
      <c r="Q442" s="92"/>
      <c r="R442" s="92"/>
      <c r="S442" s="92"/>
      <c r="T442" s="93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224</v>
      </c>
      <c r="AU442" s="18" t="s">
        <v>89</v>
      </c>
    </row>
    <row r="443" s="2" customFormat="1" ht="21.75" customHeight="1">
      <c r="A443" s="39"/>
      <c r="B443" s="40"/>
      <c r="C443" s="227" t="s">
        <v>678</v>
      </c>
      <c r="D443" s="227" t="s">
        <v>139</v>
      </c>
      <c r="E443" s="228" t="s">
        <v>679</v>
      </c>
      <c r="F443" s="229" t="s">
        <v>680</v>
      </c>
      <c r="G443" s="230" t="s">
        <v>442</v>
      </c>
      <c r="H443" s="231">
        <v>1</v>
      </c>
      <c r="I443" s="232"/>
      <c r="J443" s="233">
        <f>ROUND(I443*H443,2)</f>
        <v>0</v>
      </c>
      <c r="K443" s="229" t="s">
        <v>222</v>
      </c>
      <c r="L443" s="45"/>
      <c r="M443" s="234" t="s">
        <v>1</v>
      </c>
      <c r="N443" s="235" t="s">
        <v>44</v>
      </c>
      <c r="O443" s="92"/>
      <c r="P443" s="236">
        <f>O443*H443</f>
        <v>0</v>
      </c>
      <c r="Q443" s="236">
        <v>0.00062</v>
      </c>
      <c r="R443" s="236">
        <f>Q443*H443</f>
        <v>0.00062</v>
      </c>
      <c r="S443" s="236">
        <v>0</v>
      </c>
      <c r="T443" s="237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38" t="s">
        <v>155</v>
      </c>
      <c r="AT443" s="238" t="s">
        <v>139</v>
      </c>
      <c r="AU443" s="238" t="s">
        <v>89</v>
      </c>
      <c r="AY443" s="18" t="s">
        <v>136</v>
      </c>
      <c r="BE443" s="239">
        <f>IF(N443="základní",J443,0)</f>
        <v>0</v>
      </c>
      <c r="BF443" s="239">
        <f>IF(N443="snížená",J443,0)</f>
        <v>0</v>
      </c>
      <c r="BG443" s="239">
        <f>IF(N443="zákl. přenesená",J443,0)</f>
        <v>0</v>
      </c>
      <c r="BH443" s="239">
        <f>IF(N443="sníž. přenesená",J443,0)</f>
        <v>0</v>
      </c>
      <c r="BI443" s="239">
        <f>IF(N443="nulová",J443,0)</f>
        <v>0</v>
      </c>
      <c r="BJ443" s="18" t="s">
        <v>87</v>
      </c>
      <c r="BK443" s="239">
        <f>ROUND(I443*H443,2)</f>
        <v>0</v>
      </c>
      <c r="BL443" s="18" t="s">
        <v>155</v>
      </c>
      <c r="BM443" s="238" t="s">
        <v>681</v>
      </c>
    </row>
    <row r="444" s="2" customFormat="1">
      <c r="A444" s="39"/>
      <c r="B444" s="40"/>
      <c r="C444" s="41"/>
      <c r="D444" s="242" t="s">
        <v>224</v>
      </c>
      <c r="E444" s="41"/>
      <c r="F444" s="265" t="s">
        <v>225</v>
      </c>
      <c r="G444" s="41"/>
      <c r="H444" s="41"/>
      <c r="I444" s="266"/>
      <c r="J444" s="41"/>
      <c r="K444" s="41"/>
      <c r="L444" s="45"/>
      <c r="M444" s="267"/>
      <c r="N444" s="268"/>
      <c r="O444" s="92"/>
      <c r="P444" s="92"/>
      <c r="Q444" s="92"/>
      <c r="R444" s="92"/>
      <c r="S444" s="92"/>
      <c r="T444" s="93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T444" s="18" t="s">
        <v>224</v>
      </c>
      <c r="AU444" s="18" t="s">
        <v>89</v>
      </c>
    </row>
    <row r="445" s="2" customFormat="1" ht="21.75" customHeight="1">
      <c r="A445" s="39"/>
      <c r="B445" s="40"/>
      <c r="C445" s="227" t="s">
        <v>682</v>
      </c>
      <c r="D445" s="227" t="s">
        <v>139</v>
      </c>
      <c r="E445" s="228" t="s">
        <v>683</v>
      </c>
      <c r="F445" s="229" t="s">
        <v>684</v>
      </c>
      <c r="G445" s="230" t="s">
        <v>442</v>
      </c>
      <c r="H445" s="231">
        <v>1</v>
      </c>
      <c r="I445" s="232"/>
      <c r="J445" s="233">
        <f>ROUND(I445*H445,2)</f>
        <v>0</v>
      </c>
      <c r="K445" s="229" t="s">
        <v>1</v>
      </c>
      <c r="L445" s="45"/>
      <c r="M445" s="234" t="s">
        <v>1</v>
      </c>
      <c r="N445" s="235" t="s">
        <v>44</v>
      </c>
      <c r="O445" s="92"/>
      <c r="P445" s="236">
        <f>O445*H445</f>
        <v>0</v>
      </c>
      <c r="Q445" s="236">
        <v>0.0015900000000000001</v>
      </c>
      <c r="R445" s="236">
        <f>Q445*H445</f>
        <v>0.0015900000000000001</v>
      </c>
      <c r="S445" s="236">
        <v>0</v>
      </c>
      <c r="T445" s="237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38" t="s">
        <v>155</v>
      </c>
      <c r="AT445" s="238" t="s">
        <v>139</v>
      </c>
      <c r="AU445" s="238" t="s">
        <v>89</v>
      </c>
      <c r="AY445" s="18" t="s">
        <v>136</v>
      </c>
      <c r="BE445" s="239">
        <f>IF(N445="základní",J445,0)</f>
        <v>0</v>
      </c>
      <c r="BF445" s="239">
        <f>IF(N445="snížená",J445,0)</f>
        <v>0</v>
      </c>
      <c r="BG445" s="239">
        <f>IF(N445="zákl. přenesená",J445,0)</f>
        <v>0</v>
      </c>
      <c r="BH445" s="239">
        <f>IF(N445="sníž. přenesená",J445,0)</f>
        <v>0</v>
      </c>
      <c r="BI445" s="239">
        <f>IF(N445="nulová",J445,0)</f>
        <v>0</v>
      </c>
      <c r="BJ445" s="18" t="s">
        <v>87</v>
      </c>
      <c r="BK445" s="239">
        <f>ROUND(I445*H445,2)</f>
        <v>0</v>
      </c>
      <c r="BL445" s="18" t="s">
        <v>155</v>
      </c>
      <c r="BM445" s="238" t="s">
        <v>685</v>
      </c>
    </row>
    <row r="446" s="2" customFormat="1">
      <c r="A446" s="39"/>
      <c r="B446" s="40"/>
      <c r="C446" s="41"/>
      <c r="D446" s="242" t="s">
        <v>224</v>
      </c>
      <c r="E446" s="41"/>
      <c r="F446" s="265" t="s">
        <v>225</v>
      </c>
      <c r="G446" s="41"/>
      <c r="H446" s="41"/>
      <c r="I446" s="266"/>
      <c r="J446" s="41"/>
      <c r="K446" s="41"/>
      <c r="L446" s="45"/>
      <c r="M446" s="267"/>
      <c r="N446" s="268"/>
      <c r="O446" s="92"/>
      <c r="P446" s="92"/>
      <c r="Q446" s="92"/>
      <c r="R446" s="92"/>
      <c r="S446" s="92"/>
      <c r="T446" s="93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224</v>
      </c>
      <c r="AU446" s="18" t="s">
        <v>89</v>
      </c>
    </row>
    <row r="447" s="13" customFormat="1">
      <c r="A447" s="13"/>
      <c r="B447" s="240"/>
      <c r="C447" s="241"/>
      <c r="D447" s="242" t="s">
        <v>145</v>
      </c>
      <c r="E447" s="243" t="s">
        <v>1</v>
      </c>
      <c r="F447" s="244" t="s">
        <v>686</v>
      </c>
      <c r="G447" s="241"/>
      <c r="H447" s="243" t="s">
        <v>1</v>
      </c>
      <c r="I447" s="245"/>
      <c r="J447" s="241"/>
      <c r="K447" s="241"/>
      <c r="L447" s="246"/>
      <c r="M447" s="247"/>
      <c r="N447" s="248"/>
      <c r="O447" s="248"/>
      <c r="P447" s="248"/>
      <c r="Q447" s="248"/>
      <c r="R447" s="248"/>
      <c r="S447" s="248"/>
      <c r="T447" s="249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0" t="s">
        <v>145</v>
      </c>
      <c r="AU447" s="250" t="s">
        <v>89</v>
      </c>
      <c r="AV447" s="13" t="s">
        <v>87</v>
      </c>
      <c r="AW447" s="13" t="s">
        <v>35</v>
      </c>
      <c r="AX447" s="13" t="s">
        <v>79</v>
      </c>
      <c r="AY447" s="250" t="s">
        <v>136</v>
      </c>
    </row>
    <row r="448" s="13" customFormat="1">
      <c r="A448" s="13"/>
      <c r="B448" s="240"/>
      <c r="C448" s="241"/>
      <c r="D448" s="242" t="s">
        <v>145</v>
      </c>
      <c r="E448" s="243" t="s">
        <v>1</v>
      </c>
      <c r="F448" s="244" t="s">
        <v>687</v>
      </c>
      <c r="G448" s="241"/>
      <c r="H448" s="243" t="s">
        <v>1</v>
      </c>
      <c r="I448" s="245"/>
      <c r="J448" s="241"/>
      <c r="K448" s="241"/>
      <c r="L448" s="246"/>
      <c r="M448" s="247"/>
      <c r="N448" s="248"/>
      <c r="O448" s="248"/>
      <c r="P448" s="248"/>
      <c r="Q448" s="248"/>
      <c r="R448" s="248"/>
      <c r="S448" s="248"/>
      <c r="T448" s="249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0" t="s">
        <v>145</v>
      </c>
      <c r="AU448" s="250" t="s">
        <v>89</v>
      </c>
      <c r="AV448" s="13" t="s">
        <v>87</v>
      </c>
      <c r="AW448" s="13" t="s">
        <v>35</v>
      </c>
      <c r="AX448" s="13" t="s">
        <v>79</v>
      </c>
      <c r="AY448" s="250" t="s">
        <v>136</v>
      </c>
    </row>
    <row r="449" s="13" customFormat="1">
      <c r="A449" s="13"/>
      <c r="B449" s="240"/>
      <c r="C449" s="241"/>
      <c r="D449" s="242" t="s">
        <v>145</v>
      </c>
      <c r="E449" s="243" t="s">
        <v>1</v>
      </c>
      <c r="F449" s="244" t="s">
        <v>688</v>
      </c>
      <c r="G449" s="241"/>
      <c r="H449" s="243" t="s">
        <v>1</v>
      </c>
      <c r="I449" s="245"/>
      <c r="J449" s="241"/>
      <c r="K449" s="241"/>
      <c r="L449" s="246"/>
      <c r="M449" s="247"/>
      <c r="N449" s="248"/>
      <c r="O449" s="248"/>
      <c r="P449" s="248"/>
      <c r="Q449" s="248"/>
      <c r="R449" s="248"/>
      <c r="S449" s="248"/>
      <c r="T449" s="249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0" t="s">
        <v>145</v>
      </c>
      <c r="AU449" s="250" t="s">
        <v>89</v>
      </c>
      <c r="AV449" s="13" t="s">
        <v>87</v>
      </c>
      <c r="AW449" s="13" t="s">
        <v>35</v>
      </c>
      <c r="AX449" s="13" t="s">
        <v>79</v>
      </c>
      <c r="AY449" s="250" t="s">
        <v>136</v>
      </c>
    </row>
    <row r="450" s="14" customFormat="1">
      <c r="A450" s="14"/>
      <c r="B450" s="251"/>
      <c r="C450" s="252"/>
      <c r="D450" s="242" t="s">
        <v>145</v>
      </c>
      <c r="E450" s="253" t="s">
        <v>1</v>
      </c>
      <c r="F450" s="254" t="s">
        <v>87</v>
      </c>
      <c r="G450" s="252"/>
      <c r="H450" s="255">
        <v>1</v>
      </c>
      <c r="I450" s="256"/>
      <c r="J450" s="252"/>
      <c r="K450" s="252"/>
      <c r="L450" s="257"/>
      <c r="M450" s="258"/>
      <c r="N450" s="259"/>
      <c r="O450" s="259"/>
      <c r="P450" s="259"/>
      <c r="Q450" s="259"/>
      <c r="R450" s="259"/>
      <c r="S450" s="259"/>
      <c r="T450" s="260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1" t="s">
        <v>145</v>
      </c>
      <c r="AU450" s="261" t="s">
        <v>89</v>
      </c>
      <c r="AV450" s="14" t="s">
        <v>89</v>
      </c>
      <c r="AW450" s="14" t="s">
        <v>35</v>
      </c>
      <c r="AX450" s="14" t="s">
        <v>87</v>
      </c>
      <c r="AY450" s="261" t="s">
        <v>136</v>
      </c>
    </row>
    <row r="451" s="2" customFormat="1" ht="24.15" customHeight="1">
      <c r="A451" s="39"/>
      <c r="B451" s="40"/>
      <c r="C451" s="227" t="s">
        <v>689</v>
      </c>
      <c r="D451" s="227" t="s">
        <v>139</v>
      </c>
      <c r="E451" s="228" t="s">
        <v>690</v>
      </c>
      <c r="F451" s="229" t="s">
        <v>691</v>
      </c>
      <c r="G451" s="230" t="s">
        <v>442</v>
      </c>
      <c r="H451" s="231">
        <v>1</v>
      </c>
      <c r="I451" s="232"/>
      <c r="J451" s="233">
        <f>ROUND(I451*H451,2)</f>
        <v>0</v>
      </c>
      <c r="K451" s="229" t="s">
        <v>222</v>
      </c>
      <c r="L451" s="45"/>
      <c r="M451" s="234" t="s">
        <v>1</v>
      </c>
      <c r="N451" s="235" t="s">
        <v>44</v>
      </c>
      <c r="O451" s="92"/>
      <c r="P451" s="236">
        <f>O451*H451</f>
        <v>0</v>
      </c>
      <c r="Q451" s="236">
        <v>0.12526000000000001</v>
      </c>
      <c r="R451" s="236">
        <f>Q451*H451</f>
        <v>0.12526000000000001</v>
      </c>
      <c r="S451" s="236">
        <v>0</v>
      </c>
      <c r="T451" s="237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38" t="s">
        <v>155</v>
      </c>
      <c r="AT451" s="238" t="s">
        <v>139</v>
      </c>
      <c r="AU451" s="238" t="s">
        <v>89</v>
      </c>
      <c r="AY451" s="18" t="s">
        <v>136</v>
      </c>
      <c r="BE451" s="239">
        <f>IF(N451="základní",J451,0)</f>
        <v>0</v>
      </c>
      <c r="BF451" s="239">
        <f>IF(N451="snížená",J451,0)</f>
        <v>0</v>
      </c>
      <c r="BG451" s="239">
        <f>IF(N451="zákl. přenesená",J451,0)</f>
        <v>0</v>
      </c>
      <c r="BH451" s="239">
        <f>IF(N451="sníž. přenesená",J451,0)</f>
        <v>0</v>
      </c>
      <c r="BI451" s="239">
        <f>IF(N451="nulová",J451,0)</f>
        <v>0</v>
      </c>
      <c r="BJ451" s="18" t="s">
        <v>87</v>
      </c>
      <c r="BK451" s="239">
        <f>ROUND(I451*H451,2)</f>
        <v>0</v>
      </c>
      <c r="BL451" s="18" t="s">
        <v>155</v>
      </c>
      <c r="BM451" s="238" t="s">
        <v>692</v>
      </c>
    </row>
    <row r="452" s="2" customFormat="1">
      <c r="A452" s="39"/>
      <c r="B452" s="40"/>
      <c r="C452" s="41"/>
      <c r="D452" s="242" t="s">
        <v>224</v>
      </c>
      <c r="E452" s="41"/>
      <c r="F452" s="265" t="s">
        <v>225</v>
      </c>
      <c r="G452" s="41"/>
      <c r="H452" s="41"/>
      <c r="I452" s="266"/>
      <c r="J452" s="41"/>
      <c r="K452" s="41"/>
      <c r="L452" s="45"/>
      <c r="M452" s="267"/>
      <c r="N452" s="268"/>
      <c r="O452" s="92"/>
      <c r="P452" s="92"/>
      <c r="Q452" s="92"/>
      <c r="R452" s="92"/>
      <c r="S452" s="92"/>
      <c r="T452" s="93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8" t="s">
        <v>224</v>
      </c>
      <c r="AU452" s="18" t="s">
        <v>89</v>
      </c>
    </row>
    <row r="453" s="2" customFormat="1" ht="21.75" customHeight="1">
      <c r="A453" s="39"/>
      <c r="B453" s="40"/>
      <c r="C453" s="280" t="s">
        <v>693</v>
      </c>
      <c r="D453" s="280" t="s">
        <v>351</v>
      </c>
      <c r="E453" s="281" t="s">
        <v>694</v>
      </c>
      <c r="F453" s="282" t="s">
        <v>695</v>
      </c>
      <c r="G453" s="283" t="s">
        <v>442</v>
      </c>
      <c r="H453" s="284">
        <v>1</v>
      </c>
      <c r="I453" s="285"/>
      <c r="J453" s="286">
        <f>ROUND(I453*H453,2)</f>
        <v>0</v>
      </c>
      <c r="K453" s="282" t="s">
        <v>222</v>
      </c>
      <c r="L453" s="287"/>
      <c r="M453" s="288" t="s">
        <v>1</v>
      </c>
      <c r="N453" s="289" t="s">
        <v>44</v>
      </c>
      <c r="O453" s="92"/>
      <c r="P453" s="236">
        <f>O453*H453</f>
        <v>0</v>
      </c>
      <c r="Q453" s="236">
        <v>0.17499999999999999</v>
      </c>
      <c r="R453" s="236">
        <f>Q453*H453</f>
        <v>0.17499999999999999</v>
      </c>
      <c r="S453" s="236">
        <v>0</v>
      </c>
      <c r="T453" s="237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38" t="s">
        <v>171</v>
      </c>
      <c r="AT453" s="238" t="s">
        <v>351</v>
      </c>
      <c r="AU453" s="238" t="s">
        <v>89</v>
      </c>
      <c r="AY453" s="18" t="s">
        <v>136</v>
      </c>
      <c r="BE453" s="239">
        <f>IF(N453="základní",J453,0)</f>
        <v>0</v>
      </c>
      <c r="BF453" s="239">
        <f>IF(N453="snížená",J453,0)</f>
        <v>0</v>
      </c>
      <c r="BG453" s="239">
        <f>IF(N453="zákl. přenesená",J453,0)</f>
        <v>0</v>
      </c>
      <c r="BH453" s="239">
        <f>IF(N453="sníž. přenesená",J453,0)</f>
        <v>0</v>
      </c>
      <c r="BI453" s="239">
        <f>IF(N453="nulová",J453,0)</f>
        <v>0</v>
      </c>
      <c r="BJ453" s="18" t="s">
        <v>87</v>
      </c>
      <c r="BK453" s="239">
        <f>ROUND(I453*H453,2)</f>
        <v>0</v>
      </c>
      <c r="BL453" s="18" t="s">
        <v>155</v>
      </c>
      <c r="BM453" s="238" t="s">
        <v>696</v>
      </c>
    </row>
    <row r="454" s="2" customFormat="1" ht="24.15" customHeight="1">
      <c r="A454" s="39"/>
      <c r="B454" s="40"/>
      <c r="C454" s="227" t="s">
        <v>697</v>
      </c>
      <c r="D454" s="227" t="s">
        <v>139</v>
      </c>
      <c r="E454" s="228" t="s">
        <v>698</v>
      </c>
      <c r="F454" s="229" t="s">
        <v>699</v>
      </c>
      <c r="G454" s="230" t="s">
        <v>442</v>
      </c>
      <c r="H454" s="231">
        <v>1</v>
      </c>
      <c r="I454" s="232"/>
      <c r="J454" s="233">
        <f>ROUND(I454*H454,2)</f>
        <v>0</v>
      </c>
      <c r="K454" s="229" t="s">
        <v>1</v>
      </c>
      <c r="L454" s="45"/>
      <c r="M454" s="234" t="s">
        <v>1</v>
      </c>
      <c r="N454" s="235" t="s">
        <v>44</v>
      </c>
      <c r="O454" s="92"/>
      <c r="P454" s="236">
        <f>O454*H454</f>
        <v>0</v>
      </c>
      <c r="Q454" s="236">
        <v>0.030759999999999999</v>
      </c>
      <c r="R454" s="236">
        <f>Q454*H454</f>
        <v>0.030759999999999999</v>
      </c>
      <c r="S454" s="236">
        <v>0</v>
      </c>
      <c r="T454" s="237">
        <f>S454*H454</f>
        <v>0</v>
      </c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R454" s="238" t="s">
        <v>155</v>
      </c>
      <c r="AT454" s="238" t="s">
        <v>139</v>
      </c>
      <c r="AU454" s="238" t="s">
        <v>89</v>
      </c>
      <c r="AY454" s="18" t="s">
        <v>136</v>
      </c>
      <c r="BE454" s="239">
        <f>IF(N454="základní",J454,0)</f>
        <v>0</v>
      </c>
      <c r="BF454" s="239">
        <f>IF(N454="snížená",J454,0)</f>
        <v>0</v>
      </c>
      <c r="BG454" s="239">
        <f>IF(N454="zákl. přenesená",J454,0)</f>
        <v>0</v>
      </c>
      <c r="BH454" s="239">
        <f>IF(N454="sníž. přenesená",J454,0)</f>
        <v>0</v>
      </c>
      <c r="BI454" s="239">
        <f>IF(N454="nulová",J454,0)</f>
        <v>0</v>
      </c>
      <c r="BJ454" s="18" t="s">
        <v>87</v>
      </c>
      <c r="BK454" s="239">
        <f>ROUND(I454*H454,2)</f>
        <v>0</v>
      </c>
      <c r="BL454" s="18" t="s">
        <v>155</v>
      </c>
      <c r="BM454" s="238" t="s">
        <v>700</v>
      </c>
    </row>
    <row r="455" s="2" customFormat="1">
      <c r="A455" s="39"/>
      <c r="B455" s="40"/>
      <c r="C455" s="41"/>
      <c r="D455" s="242" t="s">
        <v>224</v>
      </c>
      <c r="E455" s="41"/>
      <c r="F455" s="265" t="s">
        <v>225</v>
      </c>
      <c r="G455" s="41"/>
      <c r="H455" s="41"/>
      <c r="I455" s="266"/>
      <c r="J455" s="41"/>
      <c r="K455" s="41"/>
      <c r="L455" s="45"/>
      <c r="M455" s="267"/>
      <c r="N455" s="268"/>
      <c r="O455" s="92"/>
      <c r="P455" s="92"/>
      <c r="Q455" s="92"/>
      <c r="R455" s="92"/>
      <c r="S455" s="92"/>
      <c r="T455" s="93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T455" s="18" t="s">
        <v>224</v>
      </c>
      <c r="AU455" s="18" t="s">
        <v>89</v>
      </c>
    </row>
    <row r="456" s="2" customFormat="1" ht="24.15" customHeight="1">
      <c r="A456" s="39"/>
      <c r="B456" s="40"/>
      <c r="C456" s="280" t="s">
        <v>701</v>
      </c>
      <c r="D456" s="280" t="s">
        <v>351</v>
      </c>
      <c r="E456" s="281" t="s">
        <v>702</v>
      </c>
      <c r="F456" s="282" t="s">
        <v>703</v>
      </c>
      <c r="G456" s="283" t="s">
        <v>442</v>
      </c>
      <c r="H456" s="284">
        <v>1</v>
      </c>
      <c r="I456" s="285"/>
      <c r="J456" s="286">
        <f>ROUND(I456*H456,2)</f>
        <v>0</v>
      </c>
      <c r="K456" s="282" t="s">
        <v>1</v>
      </c>
      <c r="L456" s="287"/>
      <c r="M456" s="288" t="s">
        <v>1</v>
      </c>
      <c r="N456" s="289" t="s">
        <v>44</v>
      </c>
      <c r="O456" s="92"/>
      <c r="P456" s="236">
        <f>O456*H456</f>
        <v>0</v>
      </c>
      <c r="Q456" s="236">
        <v>0.070000000000000007</v>
      </c>
      <c r="R456" s="236">
        <f>Q456*H456</f>
        <v>0.070000000000000007</v>
      </c>
      <c r="S456" s="236">
        <v>0</v>
      </c>
      <c r="T456" s="237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38" t="s">
        <v>171</v>
      </c>
      <c r="AT456" s="238" t="s">
        <v>351</v>
      </c>
      <c r="AU456" s="238" t="s">
        <v>89</v>
      </c>
      <c r="AY456" s="18" t="s">
        <v>136</v>
      </c>
      <c r="BE456" s="239">
        <f>IF(N456="základní",J456,0)</f>
        <v>0</v>
      </c>
      <c r="BF456" s="239">
        <f>IF(N456="snížená",J456,0)</f>
        <v>0</v>
      </c>
      <c r="BG456" s="239">
        <f>IF(N456="zákl. přenesená",J456,0)</f>
        <v>0</v>
      </c>
      <c r="BH456" s="239">
        <f>IF(N456="sníž. přenesená",J456,0)</f>
        <v>0</v>
      </c>
      <c r="BI456" s="239">
        <f>IF(N456="nulová",J456,0)</f>
        <v>0</v>
      </c>
      <c r="BJ456" s="18" t="s">
        <v>87</v>
      </c>
      <c r="BK456" s="239">
        <f>ROUND(I456*H456,2)</f>
        <v>0</v>
      </c>
      <c r="BL456" s="18" t="s">
        <v>155</v>
      </c>
      <c r="BM456" s="238" t="s">
        <v>704</v>
      </c>
    </row>
    <row r="457" s="2" customFormat="1" ht="24.15" customHeight="1">
      <c r="A457" s="39"/>
      <c r="B457" s="40"/>
      <c r="C457" s="227" t="s">
        <v>705</v>
      </c>
      <c r="D457" s="227" t="s">
        <v>139</v>
      </c>
      <c r="E457" s="228" t="s">
        <v>706</v>
      </c>
      <c r="F457" s="229" t="s">
        <v>707</v>
      </c>
      <c r="G457" s="230" t="s">
        <v>442</v>
      </c>
      <c r="H457" s="231">
        <v>2</v>
      </c>
      <c r="I457" s="232"/>
      <c r="J457" s="233">
        <f>ROUND(I457*H457,2)</f>
        <v>0</v>
      </c>
      <c r="K457" s="229" t="s">
        <v>222</v>
      </c>
      <c r="L457" s="45"/>
      <c r="M457" s="234" t="s">
        <v>1</v>
      </c>
      <c r="N457" s="235" t="s">
        <v>44</v>
      </c>
      <c r="O457" s="92"/>
      <c r="P457" s="236">
        <f>O457*H457</f>
        <v>0</v>
      </c>
      <c r="Q457" s="236">
        <v>0.030759999999999999</v>
      </c>
      <c r="R457" s="236">
        <f>Q457*H457</f>
        <v>0.061519999999999998</v>
      </c>
      <c r="S457" s="236">
        <v>0</v>
      </c>
      <c r="T457" s="237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38" t="s">
        <v>155</v>
      </c>
      <c r="AT457" s="238" t="s">
        <v>139</v>
      </c>
      <c r="AU457" s="238" t="s">
        <v>89</v>
      </c>
      <c r="AY457" s="18" t="s">
        <v>136</v>
      </c>
      <c r="BE457" s="239">
        <f>IF(N457="základní",J457,0)</f>
        <v>0</v>
      </c>
      <c r="BF457" s="239">
        <f>IF(N457="snížená",J457,0)</f>
        <v>0</v>
      </c>
      <c r="BG457" s="239">
        <f>IF(N457="zákl. přenesená",J457,0)</f>
        <v>0</v>
      </c>
      <c r="BH457" s="239">
        <f>IF(N457="sníž. přenesená",J457,0)</f>
        <v>0</v>
      </c>
      <c r="BI457" s="239">
        <f>IF(N457="nulová",J457,0)</f>
        <v>0</v>
      </c>
      <c r="BJ457" s="18" t="s">
        <v>87</v>
      </c>
      <c r="BK457" s="239">
        <f>ROUND(I457*H457,2)</f>
        <v>0</v>
      </c>
      <c r="BL457" s="18" t="s">
        <v>155</v>
      </c>
      <c r="BM457" s="238" t="s">
        <v>708</v>
      </c>
    </row>
    <row r="458" s="2" customFormat="1">
      <c r="A458" s="39"/>
      <c r="B458" s="40"/>
      <c r="C458" s="41"/>
      <c r="D458" s="242" t="s">
        <v>224</v>
      </c>
      <c r="E458" s="41"/>
      <c r="F458" s="265" t="s">
        <v>225</v>
      </c>
      <c r="G458" s="41"/>
      <c r="H458" s="41"/>
      <c r="I458" s="266"/>
      <c r="J458" s="41"/>
      <c r="K458" s="41"/>
      <c r="L458" s="45"/>
      <c r="M458" s="267"/>
      <c r="N458" s="268"/>
      <c r="O458" s="92"/>
      <c r="P458" s="92"/>
      <c r="Q458" s="92"/>
      <c r="R458" s="92"/>
      <c r="S458" s="92"/>
      <c r="T458" s="93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T458" s="18" t="s">
        <v>224</v>
      </c>
      <c r="AU458" s="18" t="s">
        <v>89</v>
      </c>
    </row>
    <row r="459" s="2" customFormat="1" ht="24.15" customHeight="1">
      <c r="A459" s="39"/>
      <c r="B459" s="40"/>
      <c r="C459" s="280" t="s">
        <v>709</v>
      </c>
      <c r="D459" s="280" t="s">
        <v>351</v>
      </c>
      <c r="E459" s="281" t="s">
        <v>710</v>
      </c>
      <c r="F459" s="282" t="s">
        <v>711</v>
      </c>
      <c r="G459" s="283" t="s">
        <v>442</v>
      </c>
      <c r="H459" s="284">
        <v>2</v>
      </c>
      <c r="I459" s="285"/>
      <c r="J459" s="286">
        <f>ROUND(I459*H459,2)</f>
        <v>0</v>
      </c>
      <c r="K459" s="282" t="s">
        <v>222</v>
      </c>
      <c r="L459" s="287"/>
      <c r="M459" s="288" t="s">
        <v>1</v>
      </c>
      <c r="N459" s="289" t="s">
        <v>44</v>
      </c>
      <c r="O459" s="92"/>
      <c r="P459" s="236">
        <f>O459*H459</f>
        <v>0</v>
      </c>
      <c r="Q459" s="236">
        <v>0.075999999999999998</v>
      </c>
      <c r="R459" s="236">
        <f>Q459*H459</f>
        <v>0.152</v>
      </c>
      <c r="S459" s="236">
        <v>0</v>
      </c>
      <c r="T459" s="237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38" t="s">
        <v>171</v>
      </c>
      <c r="AT459" s="238" t="s">
        <v>351</v>
      </c>
      <c r="AU459" s="238" t="s">
        <v>89</v>
      </c>
      <c r="AY459" s="18" t="s">
        <v>136</v>
      </c>
      <c r="BE459" s="239">
        <f>IF(N459="základní",J459,0)</f>
        <v>0</v>
      </c>
      <c r="BF459" s="239">
        <f>IF(N459="snížená",J459,0)</f>
        <v>0</v>
      </c>
      <c r="BG459" s="239">
        <f>IF(N459="zákl. přenesená",J459,0)</f>
        <v>0</v>
      </c>
      <c r="BH459" s="239">
        <f>IF(N459="sníž. přenesená",J459,0)</f>
        <v>0</v>
      </c>
      <c r="BI459" s="239">
        <f>IF(N459="nulová",J459,0)</f>
        <v>0</v>
      </c>
      <c r="BJ459" s="18" t="s">
        <v>87</v>
      </c>
      <c r="BK459" s="239">
        <f>ROUND(I459*H459,2)</f>
        <v>0</v>
      </c>
      <c r="BL459" s="18" t="s">
        <v>155</v>
      </c>
      <c r="BM459" s="238" t="s">
        <v>712</v>
      </c>
    </row>
    <row r="460" s="2" customFormat="1" ht="24.15" customHeight="1">
      <c r="A460" s="39"/>
      <c r="B460" s="40"/>
      <c r="C460" s="227" t="s">
        <v>713</v>
      </c>
      <c r="D460" s="227" t="s">
        <v>139</v>
      </c>
      <c r="E460" s="228" t="s">
        <v>714</v>
      </c>
      <c r="F460" s="229" t="s">
        <v>715</v>
      </c>
      <c r="G460" s="230" t="s">
        <v>442</v>
      </c>
      <c r="H460" s="231">
        <v>1</v>
      </c>
      <c r="I460" s="232"/>
      <c r="J460" s="233">
        <f>ROUND(I460*H460,2)</f>
        <v>0</v>
      </c>
      <c r="K460" s="229" t="s">
        <v>222</v>
      </c>
      <c r="L460" s="45"/>
      <c r="M460" s="234" t="s">
        <v>1</v>
      </c>
      <c r="N460" s="235" t="s">
        <v>44</v>
      </c>
      <c r="O460" s="92"/>
      <c r="P460" s="236">
        <f>O460*H460</f>
        <v>0</v>
      </c>
      <c r="Q460" s="236">
        <v>0.030759999999999999</v>
      </c>
      <c r="R460" s="236">
        <f>Q460*H460</f>
        <v>0.030759999999999999</v>
      </c>
      <c r="S460" s="236">
        <v>0</v>
      </c>
      <c r="T460" s="237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38" t="s">
        <v>155</v>
      </c>
      <c r="AT460" s="238" t="s">
        <v>139</v>
      </c>
      <c r="AU460" s="238" t="s">
        <v>89</v>
      </c>
      <c r="AY460" s="18" t="s">
        <v>136</v>
      </c>
      <c r="BE460" s="239">
        <f>IF(N460="základní",J460,0)</f>
        <v>0</v>
      </c>
      <c r="BF460" s="239">
        <f>IF(N460="snížená",J460,0)</f>
        <v>0</v>
      </c>
      <c r="BG460" s="239">
        <f>IF(N460="zákl. přenesená",J460,0)</f>
        <v>0</v>
      </c>
      <c r="BH460" s="239">
        <f>IF(N460="sníž. přenesená",J460,0)</f>
        <v>0</v>
      </c>
      <c r="BI460" s="239">
        <f>IF(N460="nulová",J460,0)</f>
        <v>0</v>
      </c>
      <c r="BJ460" s="18" t="s">
        <v>87</v>
      </c>
      <c r="BK460" s="239">
        <f>ROUND(I460*H460,2)</f>
        <v>0</v>
      </c>
      <c r="BL460" s="18" t="s">
        <v>155</v>
      </c>
      <c r="BM460" s="238" t="s">
        <v>716</v>
      </c>
    </row>
    <row r="461" s="2" customFormat="1">
      <c r="A461" s="39"/>
      <c r="B461" s="40"/>
      <c r="C461" s="41"/>
      <c r="D461" s="242" t="s">
        <v>224</v>
      </c>
      <c r="E461" s="41"/>
      <c r="F461" s="265" t="s">
        <v>225</v>
      </c>
      <c r="G461" s="41"/>
      <c r="H461" s="41"/>
      <c r="I461" s="266"/>
      <c r="J461" s="41"/>
      <c r="K461" s="41"/>
      <c r="L461" s="45"/>
      <c r="M461" s="267"/>
      <c r="N461" s="268"/>
      <c r="O461" s="92"/>
      <c r="P461" s="92"/>
      <c r="Q461" s="92"/>
      <c r="R461" s="92"/>
      <c r="S461" s="92"/>
      <c r="T461" s="93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224</v>
      </c>
      <c r="AU461" s="18" t="s">
        <v>89</v>
      </c>
    </row>
    <row r="462" s="2" customFormat="1" ht="24.15" customHeight="1">
      <c r="A462" s="39"/>
      <c r="B462" s="40"/>
      <c r="C462" s="280" t="s">
        <v>717</v>
      </c>
      <c r="D462" s="280" t="s">
        <v>351</v>
      </c>
      <c r="E462" s="281" t="s">
        <v>718</v>
      </c>
      <c r="F462" s="282" t="s">
        <v>719</v>
      </c>
      <c r="G462" s="283" t="s">
        <v>442</v>
      </c>
      <c r="H462" s="284">
        <v>1</v>
      </c>
      <c r="I462" s="285"/>
      <c r="J462" s="286">
        <f>ROUND(I462*H462,2)</f>
        <v>0</v>
      </c>
      <c r="K462" s="282" t="s">
        <v>222</v>
      </c>
      <c r="L462" s="287"/>
      <c r="M462" s="288" t="s">
        <v>1</v>
      </c>
      <c r="N462" s="289" t="s">
        <v>44</v>
      </c>
      <c r="O462" s="92"/>
      <c r="P462" s="236">
        <f>O462*H462</f>
        <v>0</v>
      </c>
      <c r="Q462" s="236">
        <v>0.155</v>
      </c>
      <c r="R462" s="236">
        <f>Q462*H462</f>
        <v>0.155</v>
      </c>
      <c r="S462" s="236">
        <v>0</v>
      </c>
      <c r="T462" s="237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38" t="s">
        <v>171</v>
      </c>
      <c r="AT462" s="238" t="s">
        <v>351</v>
      </c>
      <c r="AU462" s="238" t="s">
        <v>89</v>
      </c>
      <c r="AY462" s="18" t="s">
        <v>136</v>
      </c>
      <c r="BE462" s="239">
        <f>IF(N462="základní",J462,0)</f>
        <v>0</v>
      </c>
      <c r="BF462" s="239">
        <f>IF(N462="snížená",J462,0)</f>
        <v>0</v>
      </c>
      <c r="BG462" s="239">
        <f>IF(N462="zákl. přenesená",J462,0)</f>
        <v>0</v>
      </c>
      <c r="BH462" s="239">
        <f>IF(N462="sníž. přenesená",J462,0)</f>
        <v>0</v>
      </c>
      <c r="BI462" s="239">
        <f>IF(N462="nulová",J462,0)</f>
        <v>0</v>
      </c>
      <c r="BJ462" s="18" t="s">
        <v>87</v>
      </c>
      <c r="BK462" s="239">
        <f>ROUND(I462*H462,2)</f>
        <v>0</v>
      </c>
      <c r="BL462" s="18" t="s">
        <v>155</v>
      </c>
      <c r="BM462" s="238" t="s">
        <v>720</v>
      </c>
    </row>
    <row r="463" s="2" customFormat="1" ht="24.15" customHeight="1">
      <c r="A463" s="39"/>
      <c r="B463" s="40"/>
      <c r="C463" s="227" t="s">
        <v>721</v>
      </c>
      <c r="D463" s="227" t="s">
        <v>139</v>
      </c>
      <c r="E463" s="228" t="s">
        <v>722</v>
      </c>
      <c r="F463" s="229" t="s">
        <v>723</v>
      </c>
      <c r="G463" s="230" t="s">
        <v>442</v>
      </c>
      <c r="H463" s="231">
        <v>1</v>
      </c>
      <c r="I463" s="232"/>
      <c r="J463" s="233">
        <f>ROUND(I463*H463,2)</f>
        <v>0</v>
      </c>
      <c r="K463" s="229" t="s">
        <v>1</v>
      </c>
      <c r="L463" s="45"/>
      <c r="M463" s="234" t="s">
        <v>1</v>
      </c>
      <c r="N463" s="235" t="s">
        <v>44</v>
      </c>
      <c r="O463" s="92"/>
      <c r="P463" s="236">
        <f>O463*H463</f>
        <v>0</v>
      </c>
      <c r="Q463" s="236">
        <v>0</v>
      </c>
      <c r="R463" s="236">
        <f>Q463*H463</f>
        <v>0</v>
      </c>
      <c r="S463" s="236">
        <v>0.752</v>
      </c>
      <c r="T463" s="237">
        <f>S463*H463</f>
        <v>0.752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38" t="s">
        <v>155</v>
      </c>
      <c r="AT463" s="238" t="s">
        <v>139</v>
      </c>
      <c r="AU463" s="238" t="s">
        <v>89</v>
      </c>
      <c r="AY463" s="18" t="s">
        <v>136</v>
      </c>
      <c r="BE463" s="239">
        <f>IF(N463="základní",J463,0)</f>
        <v>0</v>
      </c>
      <c r="BF463" s="239">
        <f>IF(N463="snížená",J463,0)</f>
        <v>0</v>
      </c>
      <c r="BG463" s="239">
        <f>IF(N463="zákl. přenesená",J463,0)</f>
        <v>0</v>
      </c>
      <c r="BH463" s="239">
        <f>IF(N463="sníž. přenesená",J463,0)</f>
        <v>0</v>
      </c>
      <c r="BI463" s="239">
        <f>IF(N463="nulová",J463,0)</f>
        <v>0</v>
      </c>
      <c r="BJ463" s="18" t="s">
        <v>87</v>
      </c>
      <c r="BK463" s="239">
        <f>ROUND(I463*H463,2)</f>
        <v>0</v>
      </c>
      <c r="BL463" s="18" t="s">
        <v>155</v>
      </c>
      <c r="BM463" s="238" t="s">
        <v>724</v>
      </c>
    </row>
    <row r="464" s="2" customFormat="1">
      <c r="A464" s="39"/>
      <c r="B464" s="40"/>
      <c r="C464" s="41"/>
      <c r="D464" s="242" t="s">
        <v>224</v>
      </c>
      <c r="E464" s="41"/>
      <c r="F464" s="265" t="s">
        <v>225</v>
      </c>
      <c r="G464" s="41"/>
      <c r="H464" s="41"/>
      <c r="I464" s="266"/>
      <c r="J464" s="41"/>
      <c r="K464" s="41"/>
      <c r="L464" s="45"/>
      <c r="M464" s="267"/>
      <c r="N464" s="268"/>
      <c r="O464" s="92"/>
      <c r="P464" s="92"/>
      <c r="Q464" s="92"/>
      <c r="R464" s="92"/>
      <c r="S464" s="92"/>
      <c r="T464" s="93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224</v>
      </c>
      <c r="AU464" s="18" t="s">
        <v>89</v>
      </c>
    </row>
    <row r="465" s="2" customFormat="1" ht="24.15" customHeight="1">
      <c r="A465" s="39"/>
      <c r="B465" s="40"/>
      <c r="C465" s="227" t="s">
        <v>725</v>
      </c>
      <c r="D465" s="227" t="s">
        <v>139</v>
      </c>
      <c r="E465" s="228" t="s">
        <v>726</v>
      </c>
      <c r="F465" s="229" t="s">
        <v>727</v>
      </c>
      <c r="G465" s="230" t="s">
        <v>442</v>
      </c>
      <c r="H465" s="231">
        <v>1</v>
      </c>
      <c r="I465" s="232"/>
      <c r="J465" s="233">
        <f>ROUND(I465*H465,2)</f>
        <v>0</v>
      </c>
      <c r="K465" s="229" t="s">
        <v>222</v>
      </c>
      <c r="L465" s="45"/>
      <c r="M465" s="234" t="s">
        <v>1</v>
      </c>
      <c r="N465" s="235" t="s">
        <v>44</v>
      </c>
      <c r="O465" s="92"/>
      <c r="P465" s="236">
        <f>O465*H465</f>
        <v>0</v>
      </c>
      <c r="Q465" s="236">
        <v>0.21734000000000001</v>
      </c>
      <c r="R465" s="236">
        <f>Q465*H465</f>
        <v>0.21734000000000001</v>
      </c>
      <c r="S465" s="236">
        <v>0</v>
      </c>
      <c r="T465" s="237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38" t="s">
        <v>155</v>
      </c>
      <c r="AT465" s="238" t="s">
        <v>139</v>
      </c>
      <c r="AU465" s="238" t="s">
        <v>89</v>
      </c>
      <c r="AY465" s="18" t="s">
        <v>136</v>
      </c>
      <c r="BE465" s="239">
        <f>IF(N465="základní",J465,0)</f>
        <v>0</v>
      </c>
      <c r="BF465" s="239">
        <f>IF(N465="snížená",J465,0)</f>
        <v>0</v>
      </c>
      <c r="BG465" s="239">
        <f>IF(N465="zákl. přenesená",J465,0)</f>
        <v>0</v>
      </c>
      <c r="BH465" s="239">
        <f>IF(N465="sníž. přenesená",J465,0)</f>
        <v>0</v>
      </c>
      <c r="BI465" s="239">
        <f>IF(N465="nulová",J465,0)</f>
        <v>0</v>
      </c>
      <c r="BJ465" s="18" t="s">
        <v>87</v>
      </c>
      <c r="BK465" s="239">
        <f>ROUND(I465*H465,2)</f>
        <v>0</v>
      </c>
      <c r="BL465" s="18" t="s">
        <v>155</v>
      </c>
      <c r="BM465" s="238" t="s">
        <v>728</v>
      </c>
    </row>
    <row r="466" s="2" customFormat="1">
      <c r="A466" s="39"/>
      <c r="B466" s="40"/>
      <c r="C466" s="41"/>
      <c r="D466" s="242" t="s">
        <v>224</v>
      </c>
      <c r="E466" s="41"/>
      <c r="F466" s="265" t="s">
        <v>225</v>
      </c>
      <c r="G466" s="41"/>
      <c r="H466" s="41"/>
      <c r="I466" s="266"/>
      <c r="J466" s="41"/>
      <c r="K466" s="41"/>
      <c r="L466" s="45"/>
      <c r="M466" s="267"/>
      <c r="N466" s="268"/>
      <c r="O466" s="92"/>
      <c r="P466" s="92"/>
      <c r="Q466" s="92"/>
      <c r="R466" s="92"/>
      <c r="S466" s="92"/>
      <c r="T466" s="93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T466" s="18" t="s">
        <v>224</v>
      </c>
      <c r="AU466" s="18" t="s">
        <v>89</v>
      </c>
    </row>
    <row r="467" s="2" customFormat="1" ht="16.5" customHeight="1">
      <c r="A467" s="39"/>
      <c r="B467" s="40"/>
      <c r="C467" s="280" t="s">
        <v>729</v>
      </c>
      <c r="D467" s="280" t="s">
        <v>351</v>
      </c>
      <c r="E467" s="281" t="s">
        <v>730</v>
      </c>
      <c r="F467" s="282" t="s">
        <v>731</v>
      </c>
      <c r="G467" s="283" t="s">
        <v>442</v>
      </c>
      <c r="H467" s="284">
        <v>1</v>
      </c>
      <c r="I467" s="285"/>
      <c r="J467" s="286">
        <f>ROUND(I467*H467,2)</f>
        <v>0</v>
      </c>
      <c r="K467" s="282" t="s">
        <v>222</v>
      </c>
      <c r="L467" s="287"/>
      <c r="M467" s="288" t="s">
        <v>1</v>
      </c>
      <c r="N467" s="289" t="s">
        <v>44</v>
      </c>
      <c r="O467" s="92"/>
      <c r="P467" s="236">
        <f>O467*H467</f>
        <v>0</v>
      </c>
      <c r="Q467" s="236">
        <v>0.050599999999999999</v>
      </c>
      <c r="R467" s="236">
        <f>Q467*H467</f>
        <v>0.050599999999999999</v>
      </c>
      <c r="S467" s="236">
        <v>0</v>
      </c>
      <c r="T467" s="237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38" t="s">
        <v>171</v>
      </c>
      <c r="AT467" s="238" t="s">
        <v>351</v>
      </c>
      <c r="AU467" s="238" t="s">
        <v>89</v>
      </c>
      <c r="AY467" s="18" t="s">
        <v>136</v>
      </c>
      <c r="BE467" s="239">
        <f>IF(N467="základní",J467,0)</f>
        <v>0</v>
      </c>
      <c r="BF467" s="239">
        <f>IF(N467="snížená",J467,0)</f>
        <v>0</v>
      </c>
      <c r="BG467" s="239">
        <f>IF(N467="zákl. přenesená",J467,0)</f>
        <v>0</v>
      </c>
      <c r="BH467" s="239">
        <f>IF(N467="sníž. přenesená",J467,0)</f>
        <v>0</v>
      </c>
      <c r="BI467" s="239">
        <f>IF(N467="nulová",J467,0)</f>
        <v>0</v>
      </c>
      <c r="BJ467" s="18" t="s">
        <v>87</v>
      </c>
      <c r="BK467" s="239">
        <f>ROUND(I467*H467,2)</f>
        <v>0</v>
      </c>
      <c r="BL467" s="18" t="s">
        <v>155</v>
      </c>
      <c r="BM467" s="238" t="s">
        <v>732</v>
      </c>
    </row>
    <row r="468" s="2" customFormat="1" ht="16.5" customHeight="1">
      <c r="A468" s="39"/>
      <c r="B468" s="40"/>
      <c r="C468" s="280" t="s">
        <v>733</v>
      </c>
      <c r="D468" s="280" t="s">
        <v>351</v>
      </c>
      <c r="E468" s="281" t="s">
        <v>734</v>
      </c>
      <c r="F468" s="282" t="s">
        <v>735</v>
      </c>
      <c r="G468" s="283" t="s">
        <v>442</v>
      </c>
      <c r="H468" s="284">
        <v>1</v>
      </c>
      <c r="I468" s="285"/>
      <c r="J468" s="286">
        <f>ROUND(I468*H468,2)</f>
        <v>0</v>
      </c>
      <c r="K468" s="282" t="s">
        <v>222</v>
      </c>
      <c r="L468" s="287"/>
      <c r="M468" s="288" t="s">
        <v>1</v>
      </c>
      <c r="N468" s="289" t="s">
        <v>44</v>
      </c>
      <c r="O468" s="92"/>
      <c r="P468" s="236">
        <f>O468*H468</f>
        <v>0</v>
      </c>
      <c r="Q468" s="236">
        <v>0.0064999999999999997</v>
      </c>
      <c r="R468" s="236">
        <f>Q468*H468</f>
        <v>0.0064999999999999997</v>
      </c>
      <c r="S468" s="236">
        <v>0</v>
      </c>
      <c r="T468" s="237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38" t="s">
        <v>171</v>
      </c>
      <c r="AT468" s="238" t="s">
        <v>351</v>
      </c>
      <c r="AU468" s="238" t="s">
        <v>89</v>
      </c>
      <c r="AY468" s="18" t="s">
        <v>136</v>
      </c>
      <c r="BE468" s="239">
        <f>IF(N468="základní",J468,0)</f>
        <v>0</v>
      </c>
      <c r="BF468" s="239">
        <f>IF(N468="snížená",J468,0)</f>
        <v>0</v>
      </c>
      <c r="BG468" s="239">
        <f>IF(N468="zákl. přenesená",J468,0)</f>
        <v>0</v>
      </c>
      <c r="BH468" s="239">
        <f>IF(N468="sníž. přenesená",J468,0)</f>
        <v>0</v>
      </c>
      <c r="BI468" s="239">
        <f>IF(N468="nulová",J468,0)</f>
        <v>0</v>
      </c>
      <c r="BJ468" s="18" t="s">
        <v>87</v>
      </c>
      <c r="BK468" s="239">
        <f>ROUND(I468*H468,2)</f>
        <v>0</v>
      </c>
      <c r="BL468" s="18" t="s">
        <v>155</v>
      </c>
      <c r="BM468" s="238" t="s">
        <v>736</v>
      </c>
    </row>
    <row r="469" s="2" customFormat="1" ht="16.5" customHeight="1">
      <c r="A469" s="39"/>
      <c r="B469" s="40"/>
      <c r="C469" s="227" t="s">
        <v>737</v>
      </c>
      <c r="D469" s="227" t="s">
        <v>139</v>
      </c>
      <c r="E469" s="228" t="s">
        <v>738</v>
      </c>
      <c r="F469" s="229" t="s">
        <v>739</v>
      </c>
      <c r="G469" s="230" t="s">
        <v>442</v>
      </c>
      <c r="H469" s="231">
        <v>1</v>
      </c>
      <c r="I469" s="232"/>
      <c r="J469" s="233">
        <f>ROUND(I469*H469,2)</f>
        <v>0</v>
      </c>
      <c r="K469" s="229" t="s">
        <v>1</v>
      </c>
      <c r="L469" s="45"/>
      <c r="M469" s="234" t="s">
        <v>1</v>
      </c>
      <c r="N469" s="235" t="s">
        <v>44</v>
      </c>
      <c r="O469" s="92"/>
      <c r="P469" s="236">
        <f>O469*H469</f>
        <v>0</v>
      </c>
      <c r="Q469" s="236">
        <v>0.0068799999999999998</v>
      </c>
      <c r="R469" s="236">
        <f>Q469*H469</f>
        <v>0.0068799999999999998</v>
      </c>
      <c r="S469" s="236">
        <v>0</v>
      </c>
      <c r="T469" s="237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38" t="s">
        <v>155</v>
      </c>
      <c r="AT469" s="238" t="s">
        <v>139</v>
      </c>
      <c r="AU469" s="238" t="s">
        <v>89</v>
      </c>
      <c r="AY469" s="18" t="s">
        <v>136</v>
      </c>
      <c r="BE469" s="239">
        <f>IF(N469="základní",J469,0)</f>
        <v>0</v>
      </c>
      <c r="BF469" s="239">
        <f>IF(N469="snížená",J469,0)</f>
        <v>0</v>
      </c>
      <c r="BG469" s="239">
        <f>IF(N469="zákl. přenesená",J469,0)</f>
        <v>0</v>
      </c>
      <c r="BH469" s="239">
        <f>IF(N469="sníž. přenesená",J469,0)</f>
        <v>0</v>
      </c>
      <c r="BI469" s="239">
        <f>IF(N469="nulová",J469,0)</f>
        <v>0</v>
      </c>
      <c r="BJ469" s="18" t="s">
        <v>87</v>
      </c>
      <c r="BK469" s="239">
        <f>ROUND(I469*H469,2)</f>
        <v>0</v>
      </c>
      <c r="BL469" s="18" t="s">
        <v>155</v>
      </c>
      <c r="BM469" s="238" t="s">
        <v>740</v>
      </c>
    </row>
    <row r="470" s="2" customFormat="1">
      <c r="A470" s="39"/>
      <c r="B470" s="40"/>
      <c r="C470" s="41"/>
      <c r="D470" s="242" t="s">
        <v>224</v>
      </c>
      <c r="E470" s="41"/>
      <c r="F470" s="265" t="s">
        <v>225</v>
      </c>
      <c r="G470" s="41"/>
      <c r="H470" s="41"/>
      <c r="I470" s="266"/>
      <c r="J470" s="41"/>
      <c r="K470" s="41"/>
      <c r="L470" s="45"/>
      <c r="M470" s="267"/>
      <c r="N470" s="268"/>
      <c r="O470" s="92"/>
      <c r="P470" s="92"/>
      <c r="Q470" s="92"/>
      <c r="R470" s="92"/>
      <c r="S470" s="92"/>
      <c r="T470" s="93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T470" s="18" t="s">
        <v>224</v>
      </c>
      <c r="AU470" s="18" t="s">
        <v>89</v>
      </c>
    </row>
    <row r="471" s="14" customFormat="1">
      <c r="A471" s="14"/>
      <c r="B471" s="251"/>
      <c r="C471" s="252"/>
      <c r="D471" s="242" t="s">
        <v>145</v>
      </c>
      <c r="E471" s="253" t="s">
        <v>1</v>
      </c>
      <c r="F471" s="254" t="s">
        <v>741</v>
      </c>
      <c r="G471" s="252"/>
      <c r="H471" s="255">
        <v>1</v>
      </c>
      <c r="I471" s="256"/>
      <c r="J471" s="252"/>
      <c r="K471" s="252"/>
      <c r="L471" s="257"/>
      <c r="M471" s="258"/>
      <c r="N471" s="259"/>
      <c r="O471" s="259"/>
      <c r="P471" s="259"/>
      <c r="Q471" s="259"/>
      <c r="R471" s="259"/>
      <c r="S471" s="259"/>
      <c r="T471" s="260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1" t="s">
        <v>145</v>
      </c>
      <c r="AU471" s="261" t="s">
        <v>89</v>
      </c>
      <c r="AV471" s="14" t="s">
        <v>89</v>
      </c>
      <c r="AW471" s="14" t="s">
        <v>35</v>
      </c>
      <c r="AX471" s="14" t="s">
        <v>87</v>
      </c>
      <c r="AY471" s="261" t="s">
        <v>136</v>
      </c>
    </row>
    <row r="472" s="2" customFormat="1" ht="24.15" customHeight="1">
      <c r="A472" s="39"/>
      <c r="B472" s="40"/>
      <c r="C472" s="227" t="s">
        <v>742</v>
      </c>
      <c r="D472" s="227" t="s">
        <v>139</v>
      </c>
      <c r="E472" s="228" t="s">
        <v>743</v>
      </c>
      <c r="F472" s="229" t="s">
        <v>744</v>
      </c>
      <c r="G472" s="230" t="s">
        <v>442</v>
      </c>
      <c r="H472" s="231">
        <v>2</v>
      </c>
      <c r="I472" s="232"/>
      <c r="J472" s="233">
        <f>ROUND(I472*H472,2)</f>
        <v>0</v>
      </c>
      <c r="K472" s="229" t="s">
        <v>1</v>
      </c>
      <c r="L472" s="45"/>
      <c r="M472" s="234" t="s">
        <v>1</v>
      </c>
      <c r="N472" s="235" t="s">
        <v>44</v>
      </c>
      <c r="O472" s="92"/>
      <c r="P472" s="236">
        <f>O472*H472</f>
        <v>0</v>
      </c>
      <c r="Q472" s="236">
        <v>0</v>
      </c>
      <c r="R472" s="236">
        <f>Q472*H472</f>
        <v>0</v>
      </c>
      <c r="S472" s="236">
        <v>0.20000000000000001</v>
      </c>
      <c r="T472" s="237">
        <f>S472*H472</f>
        <v>0.40000000000000002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38" t="s">
        <v>155</v>
      </c>
      <c r="AT472" s="238" t="s">
        <v>139</v>
      </c>
      <c r="AU472" s="238" t="s">
        <v>89</v>
      </c>
      <c r="AY472" s="18" t="s">
        <v>136</v>
      </c>
      <c r="BE472" s="239">
        <f>IF(N472="základní",J472,0)</f>
        <v>0</v>
      </c>
      <c r="BF472" s="239">
        <f>IF(N472="snížená",J472,0)</f>
        <v>0</v>
      </c>
      <c r="BG472" s="239">
        <f>IF(N472="zákl. přenesená",J472,0)</f>
        <v>0</v>
      </c>
      <c r="BH472" s="239">
        <f>IF(N472="sníž. přenesená",J472,0)</f>
        <v>0</v>
      </c>
      <c r="BI472" s="239">
        <f>IF(N472="nulová",J472,0)</f>
        <v>0</v>
      </c>
      <c r="BJ472" s="18" t="s">
        <v>87</v>
      </c>
      <c r="BK472" s="239">
        <f>ROUND(I472*H472,2)</f>
        <v>0</v>
      </c>
      <c r="BL472" s="18" t="s">
        <v>155</v>
      </c>
      <c r="BM472" s="238" t="s">
        <v>745</v>
      </c>
    </row>
    <row r="473" s="2" customFormat="1">
      <c r="A473" s="39"/>
      <c r="B473" s="40"/>
      <c r="C473" s="41"/>
      <c r="D473" s="242" t="s">
        <v>224</v>
      </c>
      <c r="E473" s="41"/>
      <c r="F473" s="265" t="s">
        <v>225</v>
      </c>
      <c r="G473" s="41"/>
      <c r="H473" s="41"/>
      <c r="I473" s="266"/>
      <c r="J473" s="41"/>
      <c r="K473" s="41"/>
      <c r="L473" s="45"/>
      <c r="M473" s="267"/>
      <c r="N473" s="268"/>
      <c r="O473" s="92"/>
      <c r="P473" s="92"/>
      <c r="Q473" s="92"/>
      <c r="R473" s="92"/>
      <c r="S473" s="92"/>
      <c r="T473" s="93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T473" s="18" t="s">
        <v>224</v>
      </c>
      <c r="AU473" s="18" t="s">
        <v>89</v>
      </c>
    </row>
    <row r="474" s="13" customFormat="1">
      <c r="A474" s="13"/>
      <c r="B474" s="240"/>
      <c r="C474" s="241"/>
      <c r="D474" s="242" t="s">
        <v>145</v>
      </c>
      <c r="E474" s="243" t="s">
        <v>1</v>
      </c>
      <c r="F474" s="244" t="s">
        <v>746</v>
      </c>
      <c r="G474" s="241"/>
      <c r="H474" s="243" t="s">
        <v>1</v>
      </c>
      <c r="I474" s="245"/>
      <c r="J474" s="241"/>
      <c r="K474" s="241"/>
      <c r="L474" s="246"/>
      <c r="M474" s="247"/>
      <c r="N474" s="248"/>
      <c r="O474" s="248"/>
      <c r="P474" s="248"/>
      <c r="Q474" s="248"/>
      <c r="R474" s="248"/>
      <c r="S474" s="248"/>
      <c r="T474" s="249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0" t="s">
        <v>145</v>
      </c>
      <c r="AU474" s="250" t="s">
        <v>89</v>
      </c>
      <c r="AV474" s="13" t="s">
        <v>87</v>
      </c>
      <c r="AW474" s="13" t="s">
        <v>35</v>
      </c>
      <c r="AX474" s="13" t="s">
        <v>79</v>
      </c>
      <c r="AY474" s="250" t="s">
        <v>136</v>
      </c>
    </row>
    <row r="475" s="14" customFormat="1">
      <c r="A475" s="14"/>
      <c r="B475" s="251"/>
      <c r="C475" s="252"/>
      <c r="D475" s="242" t="s">
        <v>145</v>
      </c>
      <c r="E475" s="253" t="s">
        <v>1</v>
      </c>
      <c r="F475" s="254" t="s">
        <v>89</v>
      </c>
      <c r="G475" s="252"/>
      <c r="H475" s="255">
        <v>2</v>
      </c>
      <c r="I475" s="256"/>
      <c r="J475" s="252"/>
      <c r="K475" s="252"/>
      <c r="L475" s="257"/>
      <c r="M475" s="258"/>
      <c r="N475" s="259"/>
      <c r="O475" s="259"/>
      <c r="P475" s="259"/>
      <c r="Q475" s="259"/>
      <c r="R475" s="259"/>
      <c r="S475" s="259"/>
      <c r="T475" s="260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61" t="s">
        <v>145</v>
      </c>
      <c r="AU475" s="261" t="s">
        <v>89</v>
      </c>
      <c r="AV475" s="14" t="s">
        <v>89</v>
      </c>
      <c r="AW475" s="14" t="s">
        <v>35</v>
      </c>
      <c r="AX475" s="14" t="s">
        <v>87</v>
      </c>
      <c r="AY475" s="261" t="s">
        <v>136</v>
      </c>
    </row>
    <row r="476" s="2" customFormat="1" ht="24.15" customHeight="1">
      <c r="A476" s="39"/>
      <c r="B476" s="40"/>
      <c r="C476" s="227" t="s">
        <v>747</v>
      </c>
      <c r="D476" s="227" t="s">
        <v>139</v>
      </c>
      <c r="E476" s="228" t="s">
        <v>748</v>
      </c>
      <c r="F476" s="229" t="s">
        <v>749</v>
      </c>
      <c r="G476" s="230" t="s">
        <v>256</v>
      </c>
      <c r="H476" s="231">
        <v>6.7370000000000001</v>
      </c>
      <c r="I476" s="232"/>
      <c r="J476" s="233">
        <f>ROUND(I476*H476,2)</f>
        <v>0</v>
      </c>
      <c r="K476" s="229" t="s">
        <v>222</v>
      </c>
      <c r="L476" s="45"/>
      <c r="M476" s="234" t="s">
        <v>1</v>
      </c>
      <c r="N476" s="235" t="s">
        <v>44</v>
      </c>
      <c r="O476" s="92"/>
      <c r="P476" s="236">
        <f>O476*H476</f>
        <v>0</v>
      </c>
      <c r="Q476" s="236">
        <v>0</v>
      </c>
      <c r="R476" s="236">
        <f>Q476*H476</f>
        <v>0</v>
      </c>
      <c r="S476" s="236">
        <v>0</v>
      </c>
      <c r="T476" s="237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38" t="s">
        <v>155</v>
      </c>
      <c r="AT476" s="238" t="s">
        <v>139</v>
      </c>
      <c r="AU476" s="238" t="s">
        <v>89</v>
      </c>
      <c r="AY476" s="18" t="s">
        <v>136</v>
      </c>
      <c r="BE476" s="239">
        <f>IF(N476="základní",J476,0)</f>
        <v>0</v>
      </c>
      <c r="BF476" s="239">
        <f>IF(N476="snížená",J476,0)</f>
        <v>0</v>
      </c>
      <c r="BG476" s="239">
        <f>IF(N476="zákl. přenesená",J476,0)</f>
        <v>0</v>
      </c>
      <c r="BH476" s="239">
        <f>IF(N476="sníž. přenesená",J476,0)</f>
        <v>0</v>
      </c>
      <c r="BI476" s="239">
        <f>IF(N476="nulová",J476,0)</f>
        <v>0</v>
      </c>
      <c r="BJ476" s="18" t="s">
        <v>87</v>
      </c>
      <c r="BK476" s="239">
        <f>ROUND(I476*H476,2)</f>
        <v>0</v>
      </c>
      <c r="BL476" s="18" t="s">
        <v>155</v>
      </c>
      <c r="BM476" s="238" t="s">
        <v>750</v>
      </c>
    </row>
    <row r="477" s="2" customFormat="1">
      <c r="A477" s="39"/>
      <c r="B477" s="40"/>
      <c r="C477" s="41"/>
      <c r="D477" s="242" t="s">
        <v>224</v>
      </c>
      <c r="E477" s="41"/>
      <c r="F477" s="265" t="s">
        <v>225</v>
      </c>
      <c r="G477" s="41"/>
      <c r="H477" s="41"/>
      <c r="I477" s="266"/>
      <c r="J477" s="41"/>
      <c r="K477" s="41"/>
      <c r="L477" s="45"/>
      <c r="M477" s="267"/>
      <c r="N477" s="268"/>
      <c r="O477" s="92"/>
      <c r="P477" s="92"/>
      <c r="Q477" s="92"/>
      <c r="R477" s="92"/>
      <c r="S477" s="92"/>
      <c r="T477" s="93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224</v>
      </c>
      <c r="AU477" s="18" t="s">
        <v>89</v>
      </c>
    </row>
    <row r="478" s="13" customFormat="1">
      <c r="A478" s="13"/>
      <c r="B478" s="240"/>
      <c r="C478" s="241"/>
      <c r="D478" s="242" t="s">
        <v>145</v>
      </c>
      <c r="E478" s="243" t="s">
        <v>1</v>
      </c>
      <c r="F478" s="244" t="s">
        <v>751</v>
      </c>
      <c r="G478" s="241"/>
      <c r="H478" s="243" t="s">
        <v>1</v>
      </c>
      <c r="I478" s="245"/>
      <c r="J478" s="241"/>
      <c r="K478" s="241"/>
      <c r="L478" s="246"/>
      <c r="M478" s="247"/>
      <c r="N478" s="248"/>
      <c r="O478" s="248"/>
      <c r="P478" s="248"/>
      <c r="Q478" s="248"/>
      <c r="R478" s="248"/>
      <c r="S478" s="248"/>
      <c r="T478" s="249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0" t="s">
        <v>145</v>
      </c>
      <c r="AU478" s="250" t="s">
        <v>89</v>
      </c>
      <c r="AV478" s="13" t="s">
        <v>87</v>
      </c>
      <c r="AW478" s="13" t="s">
        <v>35</v>
      </c>
      <c r="AX478" s="13" t="s">
        <v>79</v>
      </c>
      <c r="AY478" s="250" t="s">
        <v>136</v>
      </c>
    </row>
    <row r="479" s="13" customFormat="1">
      <c r="A479" s="13"/>
      <c r="B479" s="240"/>
      <c r="C479" s="241"/>
      <c r="D479" s="242" t="s">
        <v>145</v>
      </c>
      <c r="E479" s="243" t="s">
        <v>1</v>
      </c>
      <c r="F479" s="244" t="s">
        <v>752</v>
      </c>
      <c r="G479" s="241"/>
      <c r="H479" s="243" t="s">
        <v>1</v>
      </c>
      <c r="I479" s="245"/>
      <c r="J479" s="241"/>
      <c r="K479" s="241"/>
      <c r="L479" s="246"/>
      <c r="M479" s="247"/>
      <c r="N479" s="248"/>
      <c r="O479" s="248"/>
      <c r="P479" s="248"/>
      <c r="Q479" s="248"/>
      <c r="R479" s="248"/>
      <c r="S479" s="248"/>
      <c r="T479" s="249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0" t="s">
        <v>145</v>
      </c>
      <c r="AU479" s="250" t="s">
        <v>89</v>
      </c>
      <c r="AV479" s="13" t="s">
        <v>87</v>
      </c>
      <c r="AW479" s="13" t="s">
        <v>35</v>
      </c>
      <c r="AX479" s="13" t="s">
        <v>79</v>
      </c>
      <c r="AY479" s="250" t="s">
        <v>136</v>
      </c>
    </row>
    <row r="480" s="14" customFormat="1">
      <c r="A480" s="14"/>
      <c r="B480" s="251"/>
      <c r="C480" s="252"/>
      <c r="D480" s="242" t="s">
        <v>145</v>
      </c>
      <c r="E480" s="253" t="s">
        <v>1</v>
      </c>
      <c r="F480" s="254" t="s">
        <v>753</v>
      </c>
      <c r="G480" s="252"/>
      <c r="H480" s="255">
        <v>1.202</v>
      </c>
      <c r="I480" s="256"/>
      <c r="J480" s="252"/>
      <c r="K480" s="252"/>
      <c r="L480" s="257"/>
      <c r="M480" s="258"/>
      <c r="N480" s="259"/>
      <c r="O480" s="259"/>
      <c r="P480" s="259"/>
      <c r="Q480" s="259"/>
      <c r="R480" s="259"/>
      <c r="S480" s="259"/>
      <c r="T480" s="260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1" t="s">
        <v>145</v>
      </c>
      <c r="AU480" s="261" t="s">
        <v>89</v>
      </c>
      <c r="AV480" s="14" t="s">
        <v>89</v>
      </c>
      <c r="AW480" s="14" t="s">
        <v>35</v>
      </c>
      <c r="AX480" s="14" t="s">
        <v>79</v>
      </c>
      <c r="AY480" s="261" t="s">
        <v>136</v>
      </c>
    </row>
    <row r="481" s="14" customFormat="1">
      <c r="A481" s="14"/>
      <c r="B481" s="251"/>
      <c r="C481" s="252"/>
      <c r="D481" s="242" t="s">
        <v>145</v>
      </c>
      <c r="E481" s="253" t="s">
        <v>1</v>
      </c>
      <c r="F481" s="254" t="s">
        <v>754</v>
      </c>
      <c r="G481" s="252"/>
      <c r="H481" s="255">
        <v>5.5350000000000001</v>
      </c>
      <c r="I481" s="256"/>
      <c r="J481" s="252"/>
      <c r="K481" s="252"/>
      <c r="L481" s="257"/>
      <c r="M481" s="258"/>
      <c r="N481" s="259"/>
      <c r="O481" s="259"/>
      <c r="P481" s="259"/>
      <c r="Q481" s="259"/>
      <c r="R481" s="259"/>
      <c r="S481" s="259"/>
      <c r="T481" s="260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1" t="s">
        <v>145</v>
      </c>
      <c r="AU481" s="261" t="s">
        <v>89</v>
      </c>
      <c r="AV481" s="14" t="s">
        <v>89</v>
      </c>
      <c r="AW481" s="14" t="s">
        <v>35</v>
      </c>
      <c r="AX481" s="14" t="s">
        <v>79</v>
      </c>
      <c r="AY481" s="261" t="s">
        <v>136</v>
      </c>
    </row>
    <row r="482" s="15" customFormat="1">
      <c r="A482" s="15"/>
      <c r="B482" s="269"/>
      <c r="C482" s="270"/>
      <c r="D482" s="242" t="s">
        <v>145</v>
      </c>
      <c r="E482" s="271" t="s">
        <v>1</v>
      </c>
      <c r="F482" s="272" t="s">
        <v>244</v>
      </c>
      <c r="G482" s="270"/>
      <c r="H482" s="273">
        <v>6.7370000000000001</v>
      </c>
      <c r="I482" s="274"/>
      <c r="J482" s="270"/>
      <c r="K482" s="270"/>
      <c r="L482" s="275"/>
      <c r="M482" s="276"/>
      <c r="N482" s="277"/>
      <c r="O482" s="277"/>
      <c r="P482" s="277"/>
      <c r="Q482" s="277"/>
      <c r="R482" s="277"/>
      <c r="S482" s="277"/>
      <c r="T482" s="278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9" t="s">
        <v>145</v>
      </c>
      <c r="AU482" s="279" t="s">
        <v>89</v>
      </c>
      <c r="AV482" s="15" t="s">
        <v>155</v>
      </c>
      <c r="AW482" s="15" t="s">
        <v>35</v>
      </c>
      <c r="AX482" s="15" t="s">
        <v>87</v>
      </c>
      <c r="AY482" s="279" t="s">
        <v>136</v>
      </c>
    </row>
    <row r="483" s="2" customFormat="1" ht="24.15" customHeight="1">
      <c r="A483" s="39"/>
      <c r="B483" s="40"/>
      <c r="C483" s="227" t="s">
        <v>755</v>
      </c>
      <c r="D483" s="227" t="s">
        <v>139</v>
      </c>
      <c r="E483" s="228" t="s">
        <v>756</v>
      </c>
      <c r="F483" s="229" t="s">
        <v>757</v>
      </c>
      <c r="G483" s="230" t="s">
        <v>256</v>
      </c>
      <c r="H483" s="231">
        <v>10.439</v>
      </c>
      <c r="I483" s="232"/>
      <c r="J483" s="233">
        <f>ROUND(I483*H483,2)</f>
        <v>0</v>
      </c>
      <c r="K483" s="229" t="s">
        <v>222</v>
      </c>
      <c r="L483" s="45"/>
      <c r="M483" s="234" t="s">
        <v>1</v>
      </c>
      <c r="N483" s="235" t="s">
        <v>44</v>
      </c>
      <c r="O483" s="92"/>
      <c r="P483" s="236">
        <f>O483*H483</f>
        <v>0</v>
      </c>
      <c r="Q483" s="236">
        <v>0</v>
      </c>
      <c r="R483" s="236">
        <f>Q483*H483</f>
        <v>0</v>
      </c>
      <c r="S483" s="236">
        <v>0</v>
      </c>
      <c r="T483" s="237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38" t="s">
        <v>155</v>
      </c>
      <c r="AT483" s="238" t="s">
        <v>139</v>
      </c>
      <c r="AU483" s="238" t="s">
        <v>89</v>
      </c>
      <c r="AY483" s="18" t="s">
        <v>136</v>
      </c>
      <c r="BE483" s="239">
        <f>IF(N483="základní",J483,0)</f>
        <v>0</v>
      </c>
      <c r="BF483" s="239">
        <f>IF(N483="snížená",J483,0)</f>
        <v>0</v>
      </c>
      <c r="BG483" s="239">
        <f>IF(N483="zákl. přenesená",J483,0)</f>
        <v>0</v>
      </c>
      <c r="BH483" s="239">
        <f>IF(N483="sníž. přenesená",J483,0)</f>
        <v>0</v>
      </c>
      <c r="BI483" s="239">
        <f>IF(N483="nulová",J483,0)</f>
        <v>0</v>
      </c>
      <c r="BJ483" s="18" t="s">
        <v>87</v>
      </c>
      <c r="BK483" s="239">
        <f>ROUND(I483*H483,2)</f>
        <v>0</v>
      </c>
      <c r="BL483" s="18" t="s">
        <v>155</v>
      </c>
      <c r="BM483" s="238" t="s">
        <v>758</v>
      </c>
    </row>
    <row r="484" s="2" customFormat="1" ht="24.15" customHeight="1">
      <c r="A484" s="39"/>
      <c r="B484" s="40"/>
      <c r="C484" s="280" t="s">
        <v>759</v>
      </c>
      <c r="D484" s="280" t="s">
        <v>351</v>
      </c>
      <c r="E484" s="281" t="s">
        <v>760</v>
      </c>
      <c r="F484" s="282" t="s">
        <v>761</v>
      </c>
      <c r="G484" s="283" t="s">
        <v>221</v>
      </c>
      <c r="H484" s="284">
        <v>103.29300000000001</v>
      </c>
      <c r="I484" s="285"/>
      <c r="J484" s="286">
        <f>ROUND(I484*H484,2)</f>
        <v>0</v>
      </c>
      <c r="K484" s="282" t="s">
        <v>222</v>
      </c>
      <c r="L484" s="287"/>
      <c r="M484" s="288" t="s">
        <v>1</v>
      </c>
      <c r="N484" s="289" t="s">
        <v>44</v>
      </c>
      <c r="O484" s="92"/>
      <c r="P484" s="236">
        <f>O484*H484</f>
        <v>0</v>
      </c>
      <c r="Q484" s="236">
        <v>0.0078700000000000003</v>
      </c>
      <c r="R484" s="236">
        <f>Q484*H484</f>
        <v>0.81291591000000007</v>
      </c>
      <c r="S484" s="236">
        <v>0</v>
      </c>
      <c r="T484" s="237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38" t="s">
        <v>171</v>
      </c>
      <c r="AT484" s="238" t="s">
        <v>351</v>
      </c>
      <c r="AU484" s="238" t="s">
        <v>89</v>
      </c>
      <c r="AY484" s="18" t="s">
        <v>136</v>
      </c>
      <c r="BE484" s="239">
        <f>IF(N484="základní",J484,0)</f>
        <v>0</v>
      </c>
      <c r="BF484" s="239">
        <f>IF(N484="snížená",J484,0)</f>
        <v>0</v>
      </c>
      <c r="BG484" s="239">
        <f>IF(N484="zákl. přenesená",J484,0)</f>
        <v>0</v>
      </c>
      <c r="BH484" s="239">
        <f>IF(N484="sníž. přenesená",J484,0)</f>
        <v>0</v>
      </c>
      <c r="BI484" s="239">
        <f>IF(N484="nulová",J484,0)</f>
        <v>0</v>
      </c>
      <c r="BJ484" s="18" t="s">
        <v>87</v>
      </c>
      <c r="BK484" s="239">
        <f>ROUND(I484*H484,2)</f>
        <v>0</v>
      </c>
      <c r="BL484" s="18" t="s">
        <v>155</v>
      </c>
      <c r="BM484" s="238" t="s">
        <v>762</v>
      </c>
    </row>
    <row r="485" s="14" customFormat="1">
      <c r="A485" s="14"/>
      <c r="B485" s="251"/>
      <c r="C485" s="252"/>
      <c r="D485" s="242" t="s">
        <v>145</v>
      </c>
      <c r="E485" s="253" t="s">
        <v>1</v>
      </c>
      <c r="F485" s="254" t="s">
        <v>763</v>
      </c>
      <c r="G485" s="252"/>
      <c r="H485" s="255">
        <v>16.02</v>
      </c>
      <c r="I485" s="256"/>
      <c r="J485" s="252"/>
      <c r="K485" s="252"/>
      <c r="L485" s="257"/>
      <c r="M485" s="258"/>
      <c r="N485" s="259"/>
      <c r="O485" s="259"/>
      <c r="P485" s="259"/>
      <c r="Q485" s="259"/>
      <c r="R485" s="259"/>
      <c r="S485" s="259"/>
      <c r="T485" s="260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61" t="s">
        <v>145</v>
      </c>
      <c r="AU485" s="261" t="s">
        <v>89</v>
      </c>
      <c r="AV485" s="14" t="s">
        <v>89</v>
      </c>
      <c r="AW485" s="14" t="s">
        <v>35</v>
      </c>
      <c r="AX485" s="14" t="s">
        <v>79</v>
      </c>
      <c r="AY485" s="261" t="s">
        <v>136</v>
      </c>
    </row>
    <row r="486" s="14" customFormat="1">
      <c r="A486" s="14"/>
      <c r="B486" s="251"/>
      <c r="C486" s="252"/>
      <c r="D486" s="242" t="s">
        <v>145</v>
      </c>
      <c r="E486" s="253" t="s">
        <v>1</v>
      </c>
      <c r="F486" s="254" t="s">
        <v>764</v>
      </c>
      <c r="G486" s="252"/>
      <c r="H486" s="255">
        <v>73.799999999999997</v>
      </c>
      <c r="I486" s="256"/>
      <c r="J486" s="252"/>
      <c r="K486" s="252"/>
      <c r="L486" s="257"/>
      <c r="M486" s="258"/>
      <c r="N486" s="259"/>
      <c r="O486" s="259"/>
      <c r="P486" s="259"/>
      <c r="Q486" s="259"/>
      <c r="R486" s="259"/>
      <c r="S486" s="259"/>
      <c r="T486" s="260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1" t="s">
        <v>145</v>
      </c>
      <c r="AU486" s="261" t="s">
        <v>89</v>
      </c>
      <c r="AV486" s="14" t="s">
        <v>89</v>
      </c>
      <c r="AW486" s="14" t="s">
        <v>35</v>
      </c>
      <c r="AX486" s="14" t="s">
        <v>79</v>
      </c>
      <c r="AY486" s="261" t="s">
        <v>136</v>
      </c>
    </row>
    <row r="487" s="15" customFormat="1">
      <c r="A487" s="15"/>
      <c r="B487" s="269"/>
      <c r="C487" s="270"/>
      <c r="D487" s="242" t="s">
        <v>145</v>
      </c>
      <c r="E487" s="271" t="s">
        <v>1</v>
      </c>
      <c r="F487" s="272" t="s">
        <v>244</v>
      </c>
      <c r="G487" s="270"/>
      <c r="H487" s="273">
        <v>89.819999999999993</v>
      </c>
      <c r="I487" s="274"/>
      <c r="J487" s="270"/>
      <c r="K487" s="270"/>
      <c r="L487" s="275"/>
      <c r="M487" s="276"/>
      <c r="N487" s="277"/>
      <c r="O487" s="277"/>
      <c r="P487" s="277"/>
      <c r="Q487" s="277"/>
      <c r="R487" s="277"/>
      <c r="S487" s="277"/>
      <c r="T487" s="278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T487" s="279" t="s">
        <v>145</v>
      </c>
      <c r="AU487" s="279" t="s">
        <v>89</v>
      </c>
      <c r="AV487" s="15" t="s">
        <v>155</v>
      </c>
      <c r="AW487" s="15" t="s">
        <v>35</v>
      </c>
      <c r="AX487" s="15" t="s">
        <v>87</v>
      </c>
      <c r="AY487" s="279" t="s">
        <v>136</v>
      </c>
    </row>
    <row r="488" s="14" customFormat="1">
      <c r="A488" s="14"/>
      <c r="B488" s="251"/>
      <c r="C488" s="252"/>
      <c r="D488" s="242" t="s">
        <v>145</v>
      </c>
      <c r="E488" s="252"/>
      <c r="F488" s="254" t="s">
        <v>765</v>
      </c>
      <c r="G488" s="252"/>
      <c r="H488" s="255">
        <v>103.29300000000001</v>
      </c>
      <c r="I488" s="256"/>
      <c r="J488" s="252"/>
      <c r="K488" s="252"/>
      <c r="L488" s="257"/>
      <c r="M488" s="258"/>
      <c r="N488" s="259"/>
      <c r="O488" s="259"/>
      <c r="P488" s="259"/>
      <c r="Q488" s="259"/>
      <c r="R488" s="259"/>
      <c r="S488" s="259"/>
      <c r="T488" s="260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1" t="s">
        <v>145</v>
      </c>
      <c r="AU488" s="261" t="s">
        <v>89</v>
      </c>
      <c r="AV488" s="14" t="s">
        <v>89</v>
      </c>
      <c r="AW488" s="14" t="s">
        <v>4</v>
      </c>
      <c r="AX488" s="14" t="s">
        <v>87</v>
      </c>
      <c r="AY488" s="261" t="s">
        <v>136</v>
      </c>
    </row>
    <row r="489" s="2" customFormat="1" ht="24.15" customHeight="1">
      <c r="A489" s="39"/>
      <c r="B489" s="40"/>
      <c r="C489" s="227" t="s">
        <v>766</v>
      </c>
      <c r="D489" s="227" t="s">
        <v>139</v>
      </c>
      <c r="E489" s="228" t="s">
        <v>767</v>
      </c>
      <c r="F489" s="229" t="s">
        <v>768</v>
      </c>
      <c r="G489" s="230" t="s">
        <v>251</v>
      </c>
      <c r="H489" s="231">
        <v>39</v>
      </c>
      <c r="I489" s="232"/>
      <c r="J489" s="233">
        <f>ROUND(I489*H489,2)</f>
        <v>0</v>
      </c>
      <c r="K489" s="229" t="s">
        <v>222</v>
      </c>
      <c r="L489" s="45"/>
      <c r="M489" s="234" t="s">
        <v>1</v>
      </c>
      <c r="N489" s="235" t="s">
        <v>44</v>
      </c>
      <c r="O489" s="92"/>
      <c r="P489" s="236">
        <f>O489*H489</f>
        <v>0</v>
      </c>
      <c r="Q489" s="236">
        <v>6.9999999999999994E-05</v>
      </c>
      <c r="R489" s="236">
        <f>Q489*H489</f>
        <v>0.0027299999999999998</v>
      </c>
      <c r="S489" s="236">
        <v>0</v>
      </c>
      <c r="T489" s="237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38" t="s">
        <v>155</v>
      </c>
      <c r="AT489" s="238" t="s">
        <v>139</v>
      </c>
      <c r="AU489" s="238" t="s">
        <v>89</v>
      </c>
      <c r="AY489" s="18" t="s">
        <v>136</v>
      </c>
      <c r="BE489" s="239">
        <f>IF(N489="základní",J489,0)</f>
        <v>0</v>
      </c>
      <c r="BF489" s="239">
        <f>IF(N489="snížená",J489,0)</f>
        <v>0</v>
      </c>
      <c r="BG489" s="239">
        <f>IF(N489="zákl. přenesená",J489,0)</f>
        <v>0</v>
      </c>
      <c r="BH489" s="239">
        <f>IF(N489="sníž. přenesená",J489,0)</f>
        <v>0</v>
      </c>
      <c r="BI489" s="239">
        <f>IF(N489="nulová",J489,0)</f>
        <v>0</v>
      </c>
      <c r="BJ489" s="18" t="s">
        <v>87</v>
      </c>
      <c r="BK489" s="239">
        <f>ROUND(I489*H489,2)</f>
        <v>0</v>
      </c>
      <c r="BL489" s="18" t="s">
        <v>155</v>
      </c>
      <c r="BM489" s="238" t="s">
        <v>769</v>
      </c>
    </row>
    <row r="490" s="2" customFormat="1">
      <c r="A490" s="39"/>
      <c r="B490" s="40"/>
      <c r="C490" s="41"/>
      <c r="D490" s="242" t="s">
        <v>224</v>
      </c>
      <c r="E490" s="41"/>
      <c r="F490" s="265" t="s">
        <v>225</v>
      </c>
      <c r="G490" s="41"/>
      <c r="H490" s="41"/>
      <c r="I490" s="266"/>
      <c r="J490" s="41"/>
      <c r="K490" s="41"/>
      <c r="L490" s="45"/>
      <c r="M490" s="267"/>
      <c r="N490" s="268"/>
      <c r="O490" s="92"/>
      <c r="P490" s="92"/>
      <c r="Q490" s="92"/>
      <c r="R490" s="92"/>
      <c r="S490" s="92"/>
      <c r="T490" s="93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224</v>
      </c>
      <c r="AU490" s="18" t="s">
        <v>89</v>
      </c>
    </row>
    <row r="491" s="14" customFormat="1">
      <c r="A491" s="14"/>
      <c r="B491" s="251"/>
      <c r="C491" s="252"/>
      <c r="D491" s="242" t="s">
        <v>145</v>
      </c>
      <c r="E491" s="253" t="s">
        <v>1</v>
      </c>
      <c r="F491" s="254" t="s">
        <v>770</v>
      </c>
      <c r="G491" s="252"/>
      <c r="H491" s="255">
        <v>39</v>
      </c>
      <c r="I491" s="256"/>
      <c r="J491" s="252"/>
      <c r="K491" s="252"/>
      <c r="L491" s="257"/>
      <c r="M491" s="258"/>
      <c r="N491" s="259"/>
      <c r="O491" s="259"/>
      <c r="P491" s="259"/>
      <c r="Q491" s="259"/>
      <c r="R491" s="259"/>
      <c r="S491" s="259"/>
      <c r="T491" s="260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1" t="s">
        <v>145</v>
      </c>
      <c r="AU491" s="261" t="s">
        <v>89</v>
      </c>
      <c r="AV491" s="14" t="s">
        <v>89</v>
      </c>
      <c r="AW491" s="14" t="s">
        <v>35</v>
      </c>
      <c r="AX491" s="14" t="s">
        <v>87</v>
      </c>
      <c r="AY491" s="261" t="s">
        <v>136</v>
      </c>
    </row>
    <row r="492" s="12" customFormat="1" ht="22.8" customHeight="1">
      <c r="A492" s="12"/>
      <c r="B492" s="211"/>
      <c r="C492" s="212"/>
      <c r="D492" s="213" t="s">
        <v>78</v>
      </c>
      <c r="E492" s="225" t="s">
        <v>175</v>
      </c>
      <c r="F492" s="225" t="s">
        <v>771</v>
      </c>
      <c r="G492" s="212"/>
      <c r="H492" s="212"/>
      <c r="I492" s="215"/>
      <c r="J492" s="226">
        <f>BK492</f>
        <v>0</v>
      </c>
      <c r="K492" s="212"/>
      <c r="L492" s="217"/>
      <c r="M492" s="218"/>
      <c r="N492" s="219"/>
      <c r="O492" s="219"/>
      <c r="P492" s="220">
        <f>SUM(P493:P561)</f>
        <v>0</v>
      </c>
      <c r="Q492" s="219"/>
      <c r="R492" s="220">
        <f>SUM(R493:R561)</f>
        <v>41.342589740000001</v>
      </c>
      <c r="S492" s="219"/>
      <c r="T492" s="221">
        <f>SUM(T493:T561)</f>
        <v>9.4369999999999994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R492" s="222" t="s">
        <v>87</v>
      </c>
      <c r="AT492" s="223" t="s">
        <v>78</v>
      </c>
      <c r="AU492" s="223" t="s">
        <v>87</v>
      </c>
      <c r="AY492" s="222" t="s">
        <v>136</v>
      </c>
      <c r="BK492" s="224">
        <f>SUM(BK493:BK561)</f>
        <v>0</v>
      </c>
    </row>
    <row r="493" s="2" customFormat="1" ht="24.15" customHeight="1">
      <c r="A493" s="39"/>
      <c r="B493" s="40"/>
      <c r="C493" s="227" t="s">
        <v>772</v>
      </c>
      <c r="D493" s="227" t="s">
        <v>139</v>
      </c>
      <c r="E493" s="228" t="s">
        <v>773</v>
      </c>
      <c r="F493" s="229" t="s">
        <v>774</v>
      </c>
      <c r="G493" s="230" t="s">
        <v>442</v>
      </c>
      <c r="H493" s="231">
        <v>2</v>
      </c>
      <c r="I493" s="232"/>
      <c r="J493" s="233">
        <f>ROUND(I493*H493,2)</f>
        <v>0</v>
      </c>
      <c r="K493" s="229" t="s">
        <v>222</v>
      </c>
      <c r="L493" s="45"/>
      <c r="M493" s="234" t="s">
        <v>1</v>
      </c>
      <c r="N493" s="235" t="s">
        <v>44</v>
      </c>
      <c r="O493" s="92"/>
      <c r="P493" s="236">
        <f>O493*H493</f>
        <v>0</v>
      </c>
      <c r="Q493" s="236">
        <v>1.0000000000000001E-05</v>
      </c>
      <c r="R493" s="236">
        <f>Q493*H493</f>
        <v>2.0000000000000002E-05</v>
      </c>
      <c r="S493" s="236">
        <v>0</v>
      </c>
      <c r="T493" s="237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38" t="s">
        <v>155</v>
      </c>
      <c r="AT493" s="238" t="s">
        <v>139</v>
      </c>
      <c r="AU493" s="238" t="s">
        <v>89</v>
      </c>
      <c r="AY493" s="18" t="s">
        <v>136</v>
      </c>
      <c r="BE493" s="239">
        <f>IF(N493="základní",J493,0)</f>
        <v>0</v>
      </c>
      <c r="BF493" s="239">
        <f>IF(N493="snížená",J493,0)</f>
        <v>0</v>
      </c>
      <c r="BG493" s="239">
        <f>IF(N493="zákl. přenesená",J493,0)</f>
        <v>0</v>
      </c>
      <c r="BH493" s="239">
        <f>IF(N493="sníž. přenesená",J493,0)</f>
        <v>0</v>
      </c>
      <c r="BI493" s="239">
        <f>IF(N493="nulová",J493,0)</f>
        <v>0</v>
      </c>
      <c r="BJ493" s="18" t="s">
        <v>87</v>
      </c>
      <c r="BK493" s="239">
        <f>ROUND(I493*H493,2)</f>
        <v>0</v>
      </c>
      <c r="BL493" s="18" t="s">
        <v>155</v>
      </c>
      <c r="BM493" s="238" t="s">
        <v>775</v>
      </c>
    </row>
    <row r="494" s="2" customFormat="1">
      <c r="A494" s="39"/>
      <c r="B494" s="40"/>
      <c r="C494" s="41"/>
      <c r="D494" s="242" t="s">
        <v>224</v>
      </c>
      <c r="E494" s="41"/>
      <c r="F494" s="265" t="s">
        <v>225</v>
      </c>
      <c r="G494" s="41"/>
      <c r="H494" s="41"/>
      <c r="I494" s="266"/>
      <c r="J494" s="41"/>
      <c r="K494" s="41"/>
      <c r="L494" s="45"/>
      <c r="M494" s="267"/>
      <c r="N494" s="268"/>
      <c r="O494" s="92"/>
      <c r="P494" s="92"/>
      <c r="Q494" s="92"/>
      <c r="R494" s="92"/>
      <c r="S494" s="92"/>
      <c r="T494" s="93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T494" s="18" t="s">
        <v>224</v>
      </c>
      <c r="AU494" s="18" t="s">
        <v>89</v>
      </c>
    </row>
    <row r="495" s="2" customFormat="1" ht="24.15" customHeight="1">
      <c r="A495" s="39"/>
      <c r="B495" s="40"/>
      <c r="C495" s="280" t="s">
        <v>776</v>
      </c>
      <c r="D495" s="280" t="s">
        <v>351</v>
      </c>
      <c r="E495" s="281" t="s">
        <v>777</v>
      </c>
      <c r="F495" s="282" t="s">
        <v>778</v>
      </c>
      <c r="G495" s="283" t="s">
        <v>442</v>
      </c>
      <c r="H495" s="284">
        <v>2</v>
      </c>
      <c r="I495" s="285"/>
      <c r="J495" s="286">
        <f>ROUND(I495*H495,2)</f>
        <v>0</v>
      </c>
      <c r="K495" s="282" t="s">
        <v>222</v>
      </c>
      <c r="L495" s="287"/>
      <c r="M495" s="288" t="s">
        <v>1</v>
      </c>
      <c r="N495" s="289" t="s">
        <v>44</v>
      </c>
      <c r="O495" s="92"/>
      <c r="P495" s="236">
        <f>O495*H495</f>
        <v>0</v>
      </c>
      <c r="Q495" s="236">
        <v>0.0025000000000000001</v>
      </c>
      <c r="R495" s="236">
        <f>Q495*H495</f>
        <v>0.0050000000000000001</v>
      </c>
      <c r="S495" s="236">
        <v>0</v>
      </c>
      <c r="T495" s="237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38" t="s">
        <v>171</v>
      </c>
      <c r="AT495" s="238" t="s">
        <v>351</v>
      </c>
      <c r="AU495" s="238" t="s">
        <v>89</v>
      </c>
      <c r="AY495" s="18" t="s">
        <v>136</v>
      </c>
      <c r="BE495" s="239">
        <f>IF(N495="základní",J495,0)</f>
        <v>0</v>
      </c>
      <c r="BF495" s="239">
        <f>IF(N495="snížená",J495,0)</f>
        <v>0</v>
      </c>
      <c r="BG495" s="239">
        <f>IF(N495="zákl. přenesená",J495,0)</f>
        <v>0</v>
      </c>
      <c r="BH495" s="239">
        <f>IF(N495="sníž. přenesená",J495,0)</f>
        <v>0</v>
      </c>
      <c r="BI495" s="239">
        <f>IF(N495="nulová",J495,0)</f>
        <v>0</v>
      </c>
      <c r="BJ495" s="18" t="s">
        <v>87</v>
      </c>
      <c r="BK495" s="239">
        <f>ROUND(I495*H495,2)</f>
        <v>0</v>
      </c>
      <c r="BL495" s="18" t="s">
        <v>155</v>
      </c>
      <c r="BM495" s="238" t="s">
        <v>779</v>
      </c>
    </row>
    <row r="496" s="14" customFormat="1">
      <c r="A496" s="14"/>
      <c r="B496" s="251"/>
      <c r="C496" s="252"/>
      <c r="D496" s="242" t="s">
        <v>145</v>
      </c>
      <c r="E496" s="253" t="s">
        <v>1</v>
      </c>
      <c r="F496" s="254" t="s">
        <v>780</v>
      </c>
      <c r="G496" s="252"/>
      <c r="H496" s="255">
        <v>2</v>
      </c>
      <c r="I496" s="256"/>
      <c r="J496" s="252"/>
      <c r="K496" s="252"/>
      <c r="L496" s="257"/>
      <c r="M496" s="258"/>
      <c r="N496" s="259"/>
      <c r="O496" s="259"/>
      <c r="P496" s="259"/>
      <c r="Q496" s="259"/>
      <c r="R496" s="259"/>
      <c r="S496" s="259"/>
      <c r="T496" s="260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1" t="s">
        <v>145</v>
      </c>
      <c r="AU496" s="261" t="s">
        <v>89</v>
      </c>
      <c r="AV496" s="14" t="s">
        <v>89</v>
      </c>
      <c r="AW496" s="14" t="s">
        <v>35</v>
      </c>
      <c r="AX496" s="14" t="s">
        <v>87</v>
      </c>
      <c r="AY496" s="261" t="s">
        <v>136</v>
      </c>
    </row>
    <row r="497" s="2" customFormat="1" ht="24.15" customHeight="1">
      <c r="A497" s="39"/>
      <c r="B497" s="40"/>
      <c r="C497" s="227" t="s">
        <v>781</v>
      </c>
      <c r="D497" s="227" t="s">
        <v>139</v>
      </c>
      <c r="E497" s="228" t="s">
        <v>782</v>
      </c>
      <c r="F497" s="229" t="s">
        <v>783</v>
      </c>
      <c r="G497" s="230" t="s">
        <v>442</v>
      </c>
      <c r="H497" s="231">
        <v>2</v>
      </c>
      <c r="I497" s="232"/>
      <c r="J497" s="233">
        <f>ROUND(I497*H497,2)</f>
        <v>0</v>
      </c>
      <c r="K497" s="229" t="s">
        <v>222</v>
      </c>
      <c r="L497" s="45"/>
      <c r="M497" s="234" t="s">
        <v>1</v>
      </c>
      <c r="N497" s="235" t="s">
        <v>44</v>
      </c>
      <c r="O497" s="92"/>
      <c r="P497" s="236">
        <f>O497*H497</f>
        <v>0</v>
      </c>
      <c r="Q497" s="236">
        <v>0.11241</v>
      </c>
      <c r="R497" s="236">
        <f>Q497*H497</f>
        <v>0.22481999999999999</v>
      </c>
      <c r="S497" s="236">
        <v>0</v>
      </c>
      <c r="T497" s="237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38" t="s">
        <v>155</v>
      </c>
      <c r="AT497" s="238" t="s">
        <v>139</v>
      </c>
      <c r="AU497" s="238" t="s">
        <v>89</v>
      </c>
      <c r="AY497" s="18" t="s">
        <v>136</v>
      </c>
      <c r="BE497" s="239">
        <f>IF(N497="základní",J497,0)</f>
        <v>0</v>
      </c>
      <c r="BF497" s="239">
        <f>IF(N497="snížená",J497,0)</f>
        <v>0</v>
      </c>
      <c r="BG497" s="239">
        <f>IF(N497="zákl. přenesená",J497,0)</f>
        <v>0</v>
      </c>
      <c r="BH497" s="239">
        <f>IF(N497="sníž. přenesená",J497,0)</f>
        <v>0</v>
      </c>
      <c r="BI497" s="239">
        <f>IF(N497="nulová",J497,0)</f>
        <v>0</v>
      </c>
      <c r="BJ497" s="18" t="s">
        <v>87</v>
      </c>
      <c r="BK497" s="239">
        <f>ROUND(I497*H497,2)</f>
        <v>0</v>
      </c>
      <c r="BL497" s="18" t="s">
        <v>155</v>
      </c>
      <c r="BM497" s="238" t="s">
        <v>784</v>
      </c>
    </row>
    <row r="498" s="2" customFormat="1">
      <c r="A498" s="39"/>
      <c r="B498" s="40"/>
      <c r="C498" s="41"/>
      <c r="D498" s="242" t="s">
        <v>224</v>
      </c>
      <c r="E498" s="41"/>
      <c r="F498" s="265" t="s">
        <v>225</v>
      </c>
      <c r="G498" s="41"/>
      <c r="H498" s="41"/>
      <c r="I498" s="266"/>
      <c r="J498" s="41"/>
      <c r="K498" s="41"/>
      <c r="L498" s="45"/>
      <c r="M498" s="267"/>
      <c r="N498" s="268"/>
      <c r="O498" s="92"/>
      <c r="P498" s="92"/>
      <c r="Q498" s="92"/>
      <c r="R498" s="92"/>
      <c r="S498" s="92"/>
      <c r="T498" s="93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T498" s="18" t="s">
        <v>224</v>
      </c>
      <c r="AU498" s="18" t="s">
        <v>89</v>
      </c>
    </row>
    <row r="499" s="2" customFormat="1" ht="21.75" customHeight="1">
      <c r="A499" s="39"/>
      <c r="B499" s="40"/>
      <c r="C499" s="280" t="s">
        <v>785</v>
      </c>
      <c r="D499" s="280" t="s">
        <v>351</v>
      </c>
      <c r="E499" s="281" t="s">
        <v>786</v>
      </c>
      <c r="F499" s="282" t="s">
        <v>787</v>
      </c>
      <c r="G499" s="283" t="s">
        <v>442</v>
      </c>
      <c r="H499" s="284">
        <v>2</v>
      </c>
      <c r="I499" s="285"/>
      <c r="J499" s="286">
        <f>ROUND(I499*H499,2)</f>
        <v>0</v>
      </c>
      <c r="K499" s="282" t="s">
        <v>222</v>
      </c>
      <c r="L499" s="287"/>
      <c r="M499" s="288" t="s">
        <v>1</v>
      </c>
      <c r="N499" s="289" t="s">
        <v>44</v>
      </c>
      <c r="O499" s="92"/>
      <c r="P499" s="236">
        <f>O499*H499</f>
        <v>0</v>
      </c>
      <c r="Q499" s="236">
        <v>0.0025000000000000001</v>
      </c>
      <c r="R499" s="236">
        <f>Q499*H499</f>
        <v>0.0050000000000000001</v>
      </c>
      <c r="S499" s="236">
        <v>0</v>
      </c>
      <c r="T499" s="237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38" t="s">
        <v>171</v>
      </c>
      <c r="AT499" s="238" t="s">
        <v>351</v>
      </c>
      <c r="AU499" s="238" t="s">
        <v>89</v>
      </c>
      <c r="AY499" s="18" t="s">
        <v>136</v>
      </c>
      <c r="BE499" s="239">
        <f>IF(N499="základní",J499,0)</f>
        <v>0</v>
      </c>
      <c r="BF499" s="239">
        <f>IF(N499="snížená",J499,0)</f>
        <v>0</v>
      </c>
      <c r="BG499" s="239">
        <f>IF(N499="zákl. přenesená",J499,0)</f>
        <v>0</v>
      </c>
      <c r="BH499" s="239">
        <f>IF(N499="sníž. přenesená",J499,0)</f>
        <v>0</v>
      </c>
      <c r="BI499" s="239">
        <f>IF(N499="nulová",J499,0)</f>
        <v>0</v>
      </c>
      <c r="BJ499" s="18" t="s">
        <v>87</v>
      </c>
      <c r="BK499" s="239">
        <f>ROUND(I499*H499,2)</f>
        <v>0</v>
      </c>
      <c r="BL499" s="18" t="s">
        <v>155</v>
      </c>
      <c r="BM499" s="238" t="s">
        <v>788</v>
      </c>
    </row>
    <row r="500" s="2" customFormat="1" ht="16.5" customHeight="1">
      <c r="A500" s="39"/>
      <c r="B500" s="40"/>
      <c r="C500" s="280" t="s">
        <v>789</v>
      </c>
      <c r="D500" s="280" t="s">
        <v>351</v>
      </c>
      <c r="E500" s="281" t="s">
        <v>790</v>
      </c>
      <c r="F500" s="282" t="s">
        <v>791</v>
      </c>
      <c r="G500" s="283" t="s">
        <v>442</v>
      </c>
      <c r="H500" s="284">
        <v>2</v>
      </c>
      <c r="I500" s="285"/>
      <c r="J500" s="286">
        <f>ROUND(I500*H500,2)</f>
        <v>0</v>
      </c>
      <c r="K500" s="282" t="s">
        <v>222</v>
      </c>
      <c r="L500" s="287"/>
      <c r="M500" s="288" t="s">
        <v>1</v>
      </c>
      <c r="N500" s="289" t="s">
        <v>44</v>
      </c>
      <c r="O500" s="92"/>
      <c r="P500" s="236">
        <f>O500*H500</f>
        <v>0</v>
      </c>
      <c r="Q500" s="236">
        <v>0.0030000000000000001</v>
      </c>
      <c r="R500" s="236">
        <f>Q500*H500</f>
        <v>0.0060000000000000001</v>
      </c>
      <c r="S500" s="236">
        <v>0</v>
      </c>
      <c r="T500" s="237">
        <f>S500*H500</f>
        <v>0</v>
      </c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R500" s="238" t="s">
        <v>171</v>
      </c>
      <c r="AT500" s="238" t="s">
        <v>351</v>
      </c>
      <c r="AU500" s="238" t="s">
        <v>89</v>
      </c>
      <c r="AY500" s="18" t="s">
        <v>136</v>
      </c>
      <c r="BE500" s="239">
        <f>IF(N500="základní",J500,0)</f>
        <v>0</v>
      </c>
      <c r="BF500" s="239">
        <f>IF(N500="snížená",J500,0)</f>
        <v>0</v>
      </c>
      <c r="BG500" s="239">
        <f>IF(N500="zákl. přenesená",J500,0)</f>
        <v>0</v>
      </c>
      <c r="BH500" s="239">
        <f>IF(N500="sníž. přenesená",J500,0)</f>
        <v>0</v>
      </c>
      <c r="BI500" s="239">
        <f>IF(N500="nulová",J500,0)</f>
        <v>0</v>
      </c>
      <c r="BJ500" s="18" t="s">
        <v>87</v>
      </c>
      <c r="BK500" s="239">
        <f>ROUND(I500*H500,2)</f>
        <v>0</v>
      </c>
      <c r="BL500" s="18" t="s">
        <v>155</v>
      </c>
      <c r="BM500" s="238" t="s">
        <v>792</v>
      </c>
    </row>
    <row r="501" s="2" customFormat="1" ht="16.5" customHeight="1">
      <c r="A501" s="39"/>
      <c r="B501" s="40"/>
      <c r="C501" s="280" t="s">
        <v>793</v>
      </c>
      <c r="D501" s="280" t="s">
        <v>351</v>
      </c>
      <c r="E501" s="281" t="s">
        <v>794</v>
      </c>
      <c r="F501" s="282" t="s">
        <v>795</v>
      </c>
      <c r="G501" s="283" t="s">
        <v>442</v>
      </c>
      <c r="H501" s="284">
        <v>2</v>
      </c>
      <c r="I501" s="285"/>
      <c r="J501" s="286">
        <f>ROUND(I501*H501,2)</f>
        <v>0</v>
      </c>
      <c r="K501" s="282" t="s">
        <v>222</v>
      </c>
      <c r="L501" s="287"/>
      <c r="M501" s="288" t="s">
        <v>1</v>
      </c>
      <c r="N501" s="289" t="s">
        <v>44</v>
      </c>
      <c r="O501" s="92"/>
      <c r="P501" s="236">
        <f>O501*H501</f>
        <v>0</v>
      </c>
      <c r="Q501" s="236">
        <v>0.00010000000000000001</v>
      </c>
      <c r="R501" s="236">
        <f>Q501*H501</f>
        <v>0.00020000000000000001</v>
      </c>
      <c r="S501" s="236">
        <v>0</v>
      </c>
      <c r="T501" s="237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38" t="s">
        <v>171</v>
      </c>
      <c r="AT501" s="238" t="s">
        <v>351</v>
      </c>
      <c r="AU501" s="238" t="s">
        <v>89</v>
      </c>
      <c r="AY501" s="18" t="s">
        <v>136</v>
      </c>
      <c r="BE501" s="239">
        <f>IF(N501="základní",J501,0)</f>
        <v>0</v>
      </c>
      <c r="BF501" s="239">
        <f>IF(N501="snížená",J501,0)</f>
        <v>0</v>
      </c>
      <c r="BG501" s="239">
        <f>IF(N501="zákl. přenesená",J501,0)</f>
        <v>0</v>
      </c>
      <c r="BH501" s="239">
        <f>IF(N501="sníž. přenesená",J501,0)</f>
        <v>0</v>
      </c>
      <c r="BI501" s="239">
        <f>IF(N501="nulová",J501,0)</f>
        <v>0</v>
      </c>
      <c r="BJ501" s="18" t="s">
        <v>87</v>
      </c>
      <c r="BK501" s="239">
        <f>ROUND(I501*H501,2)</f>
        <v>0</v>
      </c>
      <c r="BL501" s="18" t="s">
        <v>155</v>
      </c>
      <c r="BM501" s="238" t="s">
        <v>796</v>
      </c>
    </row>
    <row r="502" s="2" customFormat="1" ht="21.75" customHeight="1">
      <c r="A502" s="39"/>
      <c r="B502" s="40"/>
      <c r="C502" s="280" t="s">
        <v>797</v>
      </c>
      <c r="D502" s="280" t="s">
        <v>351</v>
      </c>
      <c r="E502" s="281" t="s">
        <v>798</v>
      </c>
      <c r="F502" s="282" t="s">
        <v>799</v>
      </c>
      <c r="G502" s="283" t="s">
        <v>442</v>
      </c>
      <c r="H502" s="284">
        <v>2</v>
      </c>
      <c r="I502" s="285"/>
      <c r="J502" s="286">
        <f>ROUND(I502*H502,2)</f>
        <v>0</v>
      </c>
      <c r="K502" s="282" t="s">
        <v>222</v>
      </c>
      <c r="L502" s="287"/>
      <c r="M502" s="288" t="s">
        <v>1</v>
      </c>
      <c r="N502" s="289" t="s">
        <v>44</v>
      </c>
      <c r="O502" s="92"/>
      <c r="P502" s="236">
        <f>O502*H502</f>
        <v>0</v>
      </c>
      <c r="Q502" s="236">
        <v>0.00035</v>
      </c>
      <c r="R502" s="236">
        <f>Q502*H502</f>
        <v>0.00069999999999999999</v>
      </c>
      <c r="S502" s="236">
        <v>0</v>
      </c>
      <c r="T502" s="237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38" t="s">
        <v>171</v>
      </c>
      <c r="AT502" s="238" t="s">
        <v>351</v>
      </c>
      <c r="AU502" s="238" t="s">
        <v>89</v>
      </c>
      <c r="AY502" s="18" t="s">
        <v>136</v>
      </c>
      <c r="BE502" s="239">
        <f>IF(N502="základní",J502,0)</f>
        <v>0</v>
      </c>
      <c r="BF502" s="239">
        <f>IF(N502="snížená",J502,0)</f>
        <v>0</v>
      </c>
      <c r="BG502" s="239">
        <f>IF(N502="zákl. přenesená",J502,0)</f>
        <v>0</v>
      </c>
      <c r="BH502" s="239">
        <f>IF(N502="sníž. přenesená",J502,0)</f>
        <v>0</v>
      </c>
      <c r="BI502" s="239">
        <f>IF(N502="nulová",J502,0)</f>
        <v>0</v>
      </c>
      <c r="BJ502" s="18" t="s">
        <v>87</v>
      </c>
      <c r="BK502" s="239">
        <f>ROUND(I502*H502,2)</f>
        <v>0</v>
      </c>
      <c r="BL502" s="18" t="s">
        <v>155</v>
      </c>
      <c r="BM502" s="238" t="s">
        <v>800</v>
      </c>
    </row>
    <row r="503" s="2" customFormat="1" ht="33" customHeight="1">
      <c r="A503" s="39"/>
      <c r="B503" s="40"/>
      <c r="C503" s="227" t="s">
        <v>801</v>
      </c>
      <c r="D503" s="227" t="s">
        <v>139</v>
      </c>
      <c r="E503" s="228" t="s">
        <v>802</v>
      </c>
      <c r="F503" s="229" t="s">
        <v>803</v>
      </c>
      <c r="G503" s="230" t="s">
        <v>251</v>
      </c>
      <c r="H503" s="231">
        <v>70.700000000000003</v>
      </c>
      <c r="I503" s="232"/>
      <c r="J503" s="233">
        <f>ROUND(I503*H503,2)</f>
        <v>0</v>
      </c>
      <c r="K503" s="229" t="s">
        <v>222</v>
      </c>
      <c r="L503" s="45"/>
      <c r="M503" s="234" t="s">
        <v>1</v>
      </c>
      <c r="N503" s="235" t="s">
        <v>44</v>
      </c>
      <c r="O503" s="92"/>
      <c r="P503" s="236">
        <f>O503*H503</f>
        <v>0</v>
      </c>
      <c r="Q503" s="236">
        <v>0.16850000000000001</v>
      </c>
      <c r="R503" s="236">
        <f>Q503*H503</f>
        <v>11.91295</v>
      </c>
      <c r="S503" s="236">
        <v>0</v>
      </c>
      <c r="T503" s="237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38" t="s">
        <v>155</v>
      </c>
      <c r="AT503" s="238" t="s">
        <v>139</v>
      </c>
      <c r="AU503" s="238" t="s">
        <v>89</v>
      </c>
      <c r="AY503" s="18" t="s">
        <v>136</v>
      </c>
      <c r="BE503" s="239">
        <f>IF(N503="základní",J503,0)</f>
        <v>0</v>
      </c>
      <c r="BF503" s="239">
        <f>IF(N503="snížená",J503,0)</f>
        <v>0</v>
      </c>
      <c r="BG503" s="239">
        <f>IF(N503="zákl. přenesená",J503,0)</f>
        <v>0</v>
      </c>
      <c r="BH503" s="239">
        <f>IF(N503="sníž. přenesená",J503,0)</f>
        <v>0</v>
      </c>
      <c r="BI503" s="239">
        <f>IF(N503="nulová",J503,0)</f>
        <v>0</v>
      </c>
      <c r="BJ503" s="18" t="s">
        <v>87</v>
      </c>
      <c r="BK503" s="239">
        <f>ROUND(I503*H503,2)</f>
        <v>0</v>
      </c>
      <c r="BL503" s="18" t="s">
        <v>155</v>
      </c>
      <c r="BM503" s="238" t="s">
        <v>804</v>
      </c>
    </row>
    <row r="504" s="2" customFormat="1">
      <c r="A504" s="39"/>
      <c r="B504" s="40"/>
      <c r="C504" s="41"/>
      <c r="D504" s="242" t="s">
        <v>224</v>
      </c>
      <c r="E504" s="41"/>
      <c r="F504" s="265" t="s">
        <v>225</v>
      </c>
      <c r="G504" s="41"/>
      <c r="H504" s="41"/>
      <c r="I504" s="266"/>
      <c r="J504" s="41"/>
      <c r="K504" s="41"/>
      <c r="L504" s="45"/>
      <c r="M504" s="267"/>
      <c r="N504" s="268"/>
      <c r="O504" s="92"/>
      <c r="P504" s="92"/>
      <c r="Q504" s="92"/>
      <c r="R504" s="92"/>
      <c r="S504" s="92"/>
      <c r="T504" s="93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T504" s="18" t="s">
        <v>224</v>
      </c>
      <c r="AU504" s="18" t="s">
        <v>89</v>
      </c>
    </row>
    <row r="505" s="14" customFormat="1">
      <c r="A505" s="14"/>
      <c r="B505" s="251"/>
      <c r="C505" s="252"/>
      <c r="D505" s="242" t="s">
        <v>145</v>
      </c>
      <c r="E505" s="253" t="s">
        <v>1</v>
      </c>
      <c r="F505" s="254" t="s">
        <v>805</v>
      </c>
      <c r="G505" s="252"/>
      <c r="H505" s="255">
        <v>70.700000000000003</v>
      </c>
      <c r="I505" s="256"/>
      <c r="J505" s="252"/>
      <c r="K505" s="252"/>
      <c r="L505" s="257"/>
      <c r="M505" s="258"/>
      <c r="N505" s="259"/>
      <c r="O505" s="259"/>
      <c r="P505" s="259"/>
      <c r="Q505" s="259"/>
      <c r="R505" s="259"/>
      <c r="S505" s="259"/>
      <c r="T505" s="260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61" t="s">
        <v>145</v>
      </c>
      <c r="AU505" s="261" t="s">
        <v>89</v>
      </c>
      <c r="AV505" s="14" t="s">
        <v>89</v>
      </c>
      <c r="AW505" s="14" t="s">
        <v>35</v>
      </c>
      <c r="AX505" s="14" t="s">
        <v>87</v>
      </c>
      <c r="AY505" s="261" t="s">
        <v>136</v>
      </c>
    </row>
    <row r="506" s="2" customFormat="1" ht="16.5" customHeight="1">
      <c r="A506" s="39"/>
      <c r="B506" s="40"/>
      <c r="C506" s="280" t="s">
        <v>806</v>
      </c>
      <c r="D506" s="280" t="s">
        <v>351</v>
      </c>
      <c r="E506" s="281" t="s">
        <v>807</v>
      </c>
      <c r="F506" s="282" t="s">
        <v>808</v>
      </c>
      <c r="G506" s="283" t="s">
        <v>251</v>
      </c>
      <c r="H506" s="284">
        <v>26.780000000000001</v>
      </c>
      <c r="I506" s="285"/>
      <c r="J506" s="286">
        <f>ROUND(I506*H506,2)</f>
        <v>0</v>
      </c>
      <c r="K506" s="282" t="s">
        <v>222</v>
      </c>
      <c r="L506" s="287"/>
      <c r="M506" s="288" t="s">
        <v>1</v>
      </c>
      <c r="N506" s="289" t="s">
        <v>44</v>
      </c>
      <c r="O506" s="92"/>
      <c r="P506" s="236">
        <f>O506*H506</f>
        <v>0</v>
      </c>
      <c r="Q506" s="236">
        <v>0.080000000000000002</v>
      </c>
      <c r="R506" s="236">
        <f>Q506*H506</f>
        <v>2.1424000000000003</v>
      </c>
      <c r="S506" s="236">
        <v>0</v>
      </c>
      <c r="T506" s="237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238" t="s">
        <v>171</v>
      </c>
      <c r="AT506" s="238" t="s">
        <v>351</v>
      </c>
      <c r="AU506" s="238" t="s">
        <v>89</v>
      </c>
      <c r="AY506" s="18" t="s">
        <v>136</v>
      </c>
      <c r="BE506" s="239">
        <f>IF(N506="základní",J506,0)</f>
        <v>0</v>
      </c>
      <c r="BF506" s="239">
        <f>IF(N506="snížená",J506,0)</f>
        <v>0</v>
      </c>
      <c r="BG506" s="239">
        <f>IF(N506="zákl. přenesená",J506,0)</f>
        <v>0</v>
      </c>
      <c r="BH506" s="239">
        <f>IF(N506="sníž. přenesená",J506,0)</f>
        <v>0</v>
      </c>
      <c r="BI506" s="239">
        <f>IF(N506="nulová",J506,0)</f>
        <v>0</v>
      </c>
      <c r="BJ506" s="18" t="s">
        <v>87</v>
      </c>
      <c r="BK506" s="239">
        <f>ROUND(I506*H506,2)</f>
        <v>0</v>
      </c>
      <c r="BL506" s="18" t="s">
        <v>155</v>
      </c>
      <c r="BM506" s="238" t="s">
        <v>809</v>
      </c>
    </row>
    <row r="507" s="14" customFormat="1">
      <c r="A507" s="14"/>
      <c r="B507" s="251"/>
      <c r="C507" s="252"/>
      <c r="D507" s="242" t="s">
        <v>145</v>
      </c>
      <c r="E507" s="253" t="s">
        <v>1</v>
      </c>
      <c r="F507" s="254" t="s">
        <v>810</v>
      </c>
      <c r="G507" s="252"/>
      <c r="H507" s="255">
        <v>26</v>
      </c>
      <c r="I507" s="256"/>
      <c r="J507" s="252"/>
      <c r="K507" s="252"/>
      <c r="L507" s="257"/>
      <c r="M507" s="258"/>
      <c r="N507" s="259"/>
      <c r="O507" s="259"/>
      <c r="P507" s="259"/>
      <c r="Q507" s="259"/>
      <c r="R507" s="259"/>
      <c r="S507" s="259"/>
      <c r="T507" s="260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1" t="s">
        <v>145</v>
      </c>
      <c r="AU507" s="261" t="s">
        <v>89</v>
      </c>
      <c r="AV507" s="14" t="s">
        <v>89</v>
      </c>
      <c r="AW507" s="14" t="s">
        <v>35</v>
      </c>
      <c r="AX507" s="14" t="s">
        <v>87</v>
      </c>
      <c r="AY507" s="261" t="s">
        <v>136</v>
      </c>
    </row>
    <row r="508" s="14" customFormat="1">
      <c r="A508" s="14"/>
      <c r="B508" s="251"/>
      <c r="C508" s="252"/>
      <c r="D508" s="242" t="s">
        <v>145</v>
      </c>
      <c r="E508" s="252"/>
      <c r="F508" s="254" t="s">
        <v>811</v>
      </c>
      <c r="G508" s="252"/>
      <c r="H508" s="255">
        <v>26.780000000000001</v>
      </c>
      <c r="I508" s="256"/>
      <c r="J508" s="252"/>
      <c r="K508" s="252"/>
      <c r="L508" s="257"/>
      <c r="M508" s="258"/>
      <c r="N508" s="259"/>
      <c r="O508" s="259"/>
      <c r="P508" s="259"/>
      <c r="Q508" s="259"/>
      <c r="R508" s="259"/>
      <c r="S508" s="259"/>
      <c r="T508" s="260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1" t="s">
        <v>145</v>
      </c>
      <c r="AU508" s="261" t="s">
        <v>89</v>
      </c>
      <c r="AV508" s="14" t="s">
        <v>89</v>
      </c>
      <c r="AW508" s="14" t="s">
        <v>4</v>
      </c>
      <c r="AX508" s="14" t="s">
        <v>87</v>
      </c>
      <c r="AY508" s="261" t="s">
        <v>136</v>
      </c>
    </row>
    <row r="509" s="2" customFormat="1" ht="16.5" customHeight="1">
      <c r="A509" s="39"/>
      <c r="B509" s="40"/>
      <c r="C509" s="280" t="s">
        <v>812</v>
      </c>
      <c r="D509" s="280" t="s">
        <v>351</v>
      </c>
      <c r="E509" s="281" t="s">
        <v>813</v>
      </c>
      <c r="F509" s="282" t="s">
        <v>814</v>
      </c>
      <c r="G509" s="283" t="s">
        <v>251</v>
      </c>
      <c r="H509" s="284">
        <v>45.526000000000003</v>
      </c>
      <c r="I509" s="285"/>
      <c r="J509" s="286">
        <f>ROUND(I509*H509,2)</f>
        <v>0</v>
      </c>
      <c r="K509" s="282" t="s">
        <v>222</v>
      </c>
      <c r="L509" s="287"/>
      <c r="M509" s="288" t="s">
        <v>1</v>
      </c>
      <c r="N509" s="289" t="s">
        <v>44</v>
      </c>
      <c r="O509" s="92"/>
      <c r="P509" s="236">
        <f>O509*H509</f>
        <v>0</v>
      </c>
      <c r="Q509" s="236">
        <v>0.048300000000000003</v>
      </c>
      <c r="R509" s="236">
        <f>Q509*H509</f>
        <v>2.1989058000000004</v>
      </c>
      <c r="S509" s="236">
        <v>0</v>
      </c>
      <c r="T509" s="237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38" t="s">
        <v>171</v>
      </c>
      <c r="AT509" s="238" t="s">
        <v>351</v>
      </c>
      <c r="AU509" s="238" t="s">
        <v>89</v>
      </c>
      <c r="AY509" s="18" t="s">
        <v>136</v>
      </c>
      <c r="BE509" s="239">
        <f>IF(N509="základní",J509,0)</f>
        <v>0</v>
      </c>
      <c r="BF509" s="239">
        <f>IF(N509="snížená",J509,0)</f>
        <v>0</v>
      </c>
      <c r="BG509" s="239">
        <f>IF(N509="zákl. přenesená",J509,0)</f>
        <v>0</v>
      </c>
      <c r="BH509" s="239">
        <f>IF(N509="sníž. přenesená",J509,0)</f>
        <v>0</v>
      </c>
      <c r="BI509" s="239">
        <f>IF(N509="nulová",J509,0)</f>
        <v>0</v>
      </c>
      <c r="BJ509" s="18" t="s">
        <v>87</v>
      </c>
      <c r="BK509" s="239">
        <f>ROUND(I509*H509,2)</f>
        <v>0</v>
      </c>
      <c r="BL509" s="18" t="s">
        <v>155</v>
      </c>
      <c r="BM509" s="238" t="s">
        <v>815</v>
      </c>
    </row>
    <row r="510" s="14" customFormat="1">
      <c r="A510" s="14"/>
      <c r="B510" s="251"/>
      <c r="C510" s="252"/>
      <c r="D510" s="242" t="s">
        <v>145</v>
      </c>
      <c r="E510" s="253" t="s">
        <v>1</v>
      </c>
      <c r="F510" s="254" t="s">
        <v>816</v>
      </c>
      <c r="G510" s="252"/>
      <c r="H510" s="255">
        <v>44.200000000000003</v>
      </c>
      <c r="I510" s="256"/>
      <c r="J510" s="252"/>
      <c r="K510" s="252"/>
      <c r="L510" s="257"/>
      <c r="M510" s="258"/>
      <c r="N510" s="259"/>
      <c r="O510" s="259"/>
      <c r="P510" s="259"/>
      <c r="Q510" s="259"/>
      <c r="R510" s="259"/>
      <c r="S510" s="259"/>
      <c r="T510" s="260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1" t="s">
        <v>145</v>
      </c>
      <c r="AU510" s="261" t="s">
        <v>89</v>
      </c>
      <c r="AV510" s="14" t="s">
        <v>89</v>
      </c>
      <c r="AW510" s="14" t="s">
        <v>35</v>
      </c>
      <c r="AX510" s="14" t="s">
        <v>87</v>
      </c>
      <c r="AY510" s="261" t="s">
        <v>136</v>
      </c>
    </row>
    <row r="511" s="14" customFormat="1">
      <c r="A511" s="14"/>
      <c r="B511" s="251"/>
      <c r="C511" s="252"/>
      <c r="D511" s="242" t="s">
        <v>145</v>
      </c>
      <c r="E511" s="252"/>
      <c r="F511" s="254" t="s">
        <v>817</v>
      </c>
      <c r="G511" s="252"/>
      <c r="H511" s="255">
        <v>45.526000000000003</v>
      </c>
      <c r="I511" s="256"/>
      <c r="J511" s="252"/>
      <c r="K511" s="252"/>
      <c r="L511" s="257"/>
      <c r="M511" s="258"/>
      <c r="N511" s="259"/>
      <c r="O511" s="259"/>
      <c r="P511" s="259"/>
      <c r="Q511" s="259"/>
      <c r="R511" s="259"/>
      <c r="S511" s="259"/>
      <c r="T511" s="260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61" t="s">
        <v>145</v>
      </c>
      <c r="AU511" s="261" t="s">
        <v>89</v>
      </c>
      <c r="AV511" s="14" t="s">
        <v>89</v>
      </c>
      <c r="AW511" s="14" t="s">
        <v>4</v>
      </c>
      <c r="AX511" s="14" t="s">
        <v>87</v>
      </c>
      <c r="AY511" s="261" t="s">
        <v>136</v>
      </c>
    </row>
    <row r="512" s="2" customFormat="1" ht="33" customHeight="1">
      <c r="A512" s="39"/>
      <c r="B512" s="40"/>
      <c r="C512" s="227" t="s">
        <v>818</v>
      </c>
      <c r="D512" s="227" t="s">
        <v>139</v>
      </c>
      <c r="E512" s="228" t="s">
        <v>819</v>
      </c>
      <c r="F512" s="229" t="s">
        <v>820</v>
      </c>
      <c r="G512" s="230" t="s">
        <v>251</v>
      </c>
      <c r="H512" s="231">
        <v>88.299999999999997</v>
      </c>
      <c r="I512" s="232"/>
      <c r="J512" s="233">
        <f>ROUND(I512*H512,2)</f>
        <v>0</v>
      </c>
      <c r="K512" s="229" t="s">
        <v>222</v>
      </c>
      <c r="L512" s="45"/>
      <c r="M512" s="234" t="s">
        <v>1</v>
      </c>
      <c r="N512" s="235" t="s">
        <v>44</v>
      </c>
      <c r="O512" s="92"/>
      <c r="P512" s="236">
        <f>O512*H512</f>
        <v>0</v>
      </c>
      <c r="Q512" s="236">
        <v>0.14041999999999999</v>
      </c>
      <c r="R512" s="236">
        <f>Q512*H512</f>
        <v>12.399085999999999</v>
      </c>
      <c r="S512" s="236">
        <v>0</v>
      </c>
      <c r="T512" s="237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38" t="s">
        <v>155</v>
      </c>
      <c r="AT512" s="238" t="s">
        <v>139</v>
      </c>
      <c r="AU512" s="238" t="s">
        <v>89</v>
      </c>
      <c r="AY512" s="18" t="s">
        <v>136</v>
      </c>
      <c r="BE512" s="239">
        <f>IF(N512="základní",J512,0)</f>
        <v>0</v>
      </c>
      <c r="BF512" s="239">
        <f>IF(N512="snížená",J512,0)</f>
        <v>0</v>
      </c>
      <c r="BG512" s="239">
        <f>IF(N512="zákl. přenesená",J512,0)</f>
        <v>0</v>
      </c>
      <c r="BH512" s="239">
        <f>IF(N512="sníž. přenesená",J512,0)</f>
        <v>0</v>
      </c>
      <c r="BI512" s="239">
        <f>IF(N512="nulová",J512,0)</f>
        <v>0</v>
      </c>
      <c r="BJ512" s="18" t="s">
        <v>87</v>
      </c>
      <c r="BK512" s="239">
        <f>ROUND(I512*H512,2)</f>
        <v>0</v>
      </c>
      <c r="BL512" s="18" t="s">
        <v>155</v>
      </c>
      <c r="BM512" s="238" t="s">
        <v>821</v>
      </c>
    </row>
    <row r="513" s="2" customFormat="1">
      <c r="A513" s="39"/>
      <c r="B513" s="40"/>
      <c r="C513" s="41"/>
      <c r="D513" s="242" t="s">
        <v>224</v>
      </c>
      <c r="E513" s="41"/>
      <c r="F513" s="265" t="s">
        <v>225</v>
      </c>
      <c r="G513" s="41"/>
      <c r="H513" s="41"/>
      <c r="I513" s="266"/>
      <c r="J513" s="41"/>
      <c r="K513" s="41"/>
      <c r="L513" s="45"/>
      <c r="M513" s="267"/>
      <c r="N513" s="268"/>
      <c r="O513" s="92"/>
      <c r="P513" s="92"/>
      <c r="Q513" s="92"/>
      <c r="R513" s="92"/>
      <c r="S513" s="92"/>
      <c r="T513" s="93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T513" s="18" t="s">
        <v>224</v>
      </c>
      <c r="AU513" s="18" t="s">
        <v>89</v>
      </c>
    </row>
    <row r="514" s="14" customFormat="1">
      <c r="A514" s="14"/>
      <c r="B514" s="251"/>
      <c r="C514" s="252"/>
      <c r="D514" s="242" t="s">
        <v>145</v>
      </c>
      <c r="E514" s="253" t="s">
        <v>1</v>
      </c>
      <c r="F514" s="254" t="s">
        <v>822</v>
      </c>
      <c r="G514" s="252"/>
      <c r="H514" s="255">
        <v>88.299999999999997</v>
      </c>
      <c r="I514" s="256"/>
      <c r="J514" s="252"/>
      <c r="K514" s="252"/>
      <c r="L514" s="257"/>
      <c r="M514" s="258"/>
      <c r="N514" s="259"/>
      <c r="O514" s="259"/>
      <c r="P514" s="259"/>
      <c r="Q514" s="259"/>
      <c r="R514" s="259"/>
      <c r="S514" s="259"/>
      <c r="T514" s="260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1" t="s">
        <v>145</v>
      </c>
      <c r="AU514" s="261" t="s">
        <v>89</v>
      </c>
      <c r="AV514" s="14" t="s">
        <v>89</v>
      </c>
      <c r="AW514" s="14" t="s">
        <v>35</v>
      </c>
      <c r="AX514" s="14" t="s">
        <v>87</v>
      </c>
      <c r="AY514" s="261" t="s">
        <v>136</v>
      </c>
    </row>
    <row r="515" s="2" customFormat="1" ht="21.75" customHeight="1">
      <c r="A515" s="39"/>
      <c r="B515" s="40"/>
      <c r="C515" s="280" t="s">
        <v>823</v>
      </c>
      <c r="D515" s="280" t="s">
        <v>351</v>
      </c>
      <c r="E515" s="281" t="s">
        <v>824</v>
      </c>
      <c r="F515" s="282" t="s">
        <v>825</v>
      </c>
      <c r="G515" s="283" t="s">
        <v>251</v>
      </c>
      <c r="H515" s="284">
        <v>90.948999999999998</v>
      </c>
      <c r="I515" s="285"/>
      <c r="J515" s="286">
        <f>ROUND(I515*H515,2)</f>
        <v>0</v>
      </c>
      <c r="K515" s="282" t="s">
        <v>222</v>
      </c>
      <c r="L515" s="287"/>
      <c r="M515" s="288" t="s">
        <v>1</v>
      </c>
      <c r="N515" s="289" t="s">
        <v>44</v>
      </c>
      <c r="O515" s="92"/>
      <c r="P515" s="236">
        <f>O515*H515</f>
        <v>0</v>
      </c>
      <c r="Q515" s="236">
        <v>0.048000000000000001</v>
      </c>
      <c r="R515" s="236">
        <f>Q515*H515</f>
        <v>4.3655520000000001</v>
      </c>
      <c r="S515" s="236">
        <v>0</v>
      </c>
      <c r="T515" s="237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38" t="s">
        <v>171</v>
      </c>
      <c r="AT515" s="238" t="s">
        <v>351</v>
      </c>
      <c r="AU515" s="238" t="s">
        <v>89</v>
      </c>
      <c r="AY515" s="18" t="s">
        <v>136</v>
      </c>
      <c r="BE515" s="239">
        <f>IF(N515="základní",J515,0)</f>
        <v>0</v>
      </c>
      <c r="BF515" s="239">
        <f>IF(N515="snížená",J515,0)</f>
        <v>0</v>
      </c>
      <c r="BG515" s="239">
        <f>IF(N515="zákl. přenesená",J515,0)</f>
        <v>0</v>
      </c>
      <c r="BH515" s="239">
        <f>IF(N515="sníž. přenesená",J515,0)</f>
        <v>0</v>
      </c>
      <c r="BI515" s="239">
        <f>IF(N515="nulová",J515,0)</f>
        <v>0</v>
      </c>
      <c r="BJ515" s="18" t="s">
        <v>87</v>
      </c>
      <c r="BK515" s="239">
        <f>ROUND(I515*H515,2)</f>
        <v>0</v>
      </c>
      <c r="BL515" s="18" t="s">
        <v>155</v>
      </c>
      <c r="BM515" s="238" t="s">
        <v>826</v>
      </c>
    </row>
    <row r="516" s="14" customFormat="1">
      <c r="A516" s="14"/>
      <c r="B516" s="251"/>
      <c r="C516" s="252"/>
      <c r="D516" s="242" t="s">
        <v>145</v>
      </c>
      <c r="E516" s="252"/>
      <c r="F516" s="254" t="s">
        <v>827</v>
      </c>
      <c r="G516" s="252"/>
      <c r="H516" s="255">
        <v>90.948999999999998</v>
      </c>
      <c r="I516" s="256"/>
      <c r="J516" s="252"/>
      <c r="K516" s="252"/>
      <c r="L516" s="257"/>
      <c r="M516" s="258"/>
      <c r="N516" s="259"/>
      <c r="O516" s="259"/>
      <c r="P516" s="259"/>
      <c r="Q516" s="259"/>
      <c r="R516" s="259"/>
      <c r="S516" s="259"/>
      <c r="T516" s="260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61" t="s">
        <v>145</v>
      </c>
      <c r="AU516" s="261" t="s">
        <v>89</v>
      </c>
      <c r="AV516" s="14" t="s">
        <v>89</v>
      </c>
      <c r="AW516" s="14" t="s">
        <v>4</v>
      </c>
      <c r="AX516" s="14" t="s">
        <v>87</v>
      </c>
      <c r="AY516" s="261" t="s">
        <v>136</v>
      </c>
    </row>
    <row r="517" s="2" customFormat="1" ht="24.15" customHeight="1">
      <c r="A517" s="39"/>
      <c r="B517" s="40"/>
      <c r="C517" s="227" t="s">
        <v>828</v>
      </c>
      <c r="D517" s="227" t="s">
        <v>139</v>
      </c>
      <c r="E517" s="228" t="s">
        <v>829</v>
      </c>
      <c r="F517" s="229" t="s">
        <v>830</v>
      </c>
      <c r="G517" s="230" t="s">
        <v>256</v>
      </c>
      <c r="H517" s="231">
        <v>3.286</v>
      </c>
      <c r="I517" s="232"/>
      <c r="J517" s="233">
        <f>ROUND(I517*H517,2)</f>
        <v>0</v>
      </c>
      <c r="K517" s="229" t="s">
        <v>222</v>
      </c>
      <c r="L517" s="45"/>
      <c r="M517" s="234" t="s">
        <v>1</v>
      </c>
      <c r="N517" s="235" t="s">
        <v>44</v>
      </c>
      <c r="O517" s="92"/>
      <c r="P517" s="236">
        <f>O517*H517</f>
        <v>0</v>
      </c>
      <c r="Q517" s="236">
        <v>2.2563399999999998</v>
      </c>
      <c r="R517" s="236">
        <f>Q517*H517</f>
        <v>7.4143332399999995</v>
      </c>
      <c r="S517" s="236">
        <v>0</v>
      </c>
      <c r="T517" s="237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38" t="s">
        <v>155</v>
      </c>
      <c r="AT517" s="238" t="s">
        <v>139</v>
      </c>
      <c r="AU517" s="238" t="s">
        <v>89</v>
      </c>
      <c r="AY517" s="18" t="s">
        <v>136</v>
      </c>
      <c r="BE517" s="239">
        <f>IF(N517="základní",J517,0)</f>
        <v>0</v>
      </c>
      <c r="BF517" s="239">
        <f>IF(N517="snížená",J517,0)</f>
        <v>0</v>
      </c>
      <c r="BG517" s="239">
        <f>IF(N517="zákl. přenesená",J517,0)</f>
        <v>0</v>
      </c>
      <c r="BH517" s="239">
        <f>IF(N517="sníž. přenesená",J517,0)</f>
        <v>0</v>
      </c>
      <c r="BI517" s="239">
        <f>IF(N517="nulová",J517,0)</f>
        <v>0</v>
      </c>
      <c r="BJ517" s="18" t="s">
        <v>87</v>
      </c>
      <c r="BK517" s="239">
        <f>ROUND(I517*H517,2)</f>
        <v>0</v>
      </c>
      <c r="BL517" s="18" t="s">
        <v>155</v>
      </c>
      <c r="BM517" s="238" t="s">
        <v>831</v>
      </c>
    </row>
    <row r="518" s="2" customFormat="1">
      <c r="A518" s="39"/>
      <c r="B518" s="40"/>
      <c r="C518" s="41"/>
      <c r="D518" s="242" t="s">
        <v>224</v>
      </c>
      <c r="E518" s="41"/>
      <c r="F518" s="265" t="s">
        <v>225</v>
      </c>
      <c r="G518" s="41"/>
      <c r="H518" s="41"/>
      <c r="I518" s="266"/>
      <c r="J518" s="41"/>
      <c r="K518" s="41"/>
      <c r="L518" s="45"/>
      <c r="M518" s="267"/>
      <c r="N518" s="268"/>
      <c r="O518" s="92"/>
      <c r="P518" s="92"/>
      <c r="Q518" s="92"/>
      <c r="R518" s="92"/>
      <c r="S518" s="92"/>
      <c r="T518" s="93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T518" s="18" t="s">
        <v>224</v>
      </c>
      <c r="AU518" s="18" t="s">
        <v>89</v>
      </c>
    </row>
    <row r="519" s="14" customFormat="1">
      <c r="A519" s="14"/>
      <c r="B519" s="251"/>
      <c r="C519" s="252"/>
      <c r="D519" s="242" t="s">
        <v>145</v>
      </c>
      <c r="E519" s="253" t="s">
        <v>1</v>
      </c>
      <c r="F519" s="254" t="s">
        <v>832</v>
      </c>
      <c r="G519" s="252"/>
      <c r="H519" s="255">
        <v>1.6970000000000001</v>
      </c>
      <c r="I519" s="256"/>
      <c r="J519" s="252"/>
      <c r="K519" s="252"/>
      <c r="L519" s="257"/>
      <c r="M519" s="258"/>
      <c r="N519" s="259"/>
      <c r="O519" s="259"/>
      <c r="P519" s="259"/>
      <c r="Q519" s="259"/>
      <c r="R519" s="259"/>
      <c r="S519" s="259"/>
      <c r="T519" s="260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1" t="s">
        <v>145</v>
      </c>
      <c r="AU519" s="261" t="s">
        <v>89</v>
      </c>
      <c r="AV519" s="14" t="s">
        <v>89</v>
      </c>
      <c r="AW519" s="14" t="s">
        <v>35</v>
      </c>
      <c r="AX519" s="14" t="s">
        <v>79</v>
      </c>
      <c r="AY519" s="261" t="s">
        <v>136</v>
      </c>
    </row>
    <row r="520" s="14" customFormat="1">
      <c r="A520" s="14"/>
      <c r="B520" s="251"/>
      <c r="C520" s="252"/>
      <c r="D520" s="242" t="s">
        <v>145</v>
      </c>
      <c r="E520" s="253" t="s">
        <v>1</v>
      </c>
      <c r="F520" s="254" t="s">
        <v>833</v>
      </c>
      <c r="G520" s="252"/>
      <c r="H520" s="255">
        <v>1.589</v>
      </c>
      <c r="I520" s="256"/>
      <c r="J520" s="252"/>
      <c r="K520" s="252"/>
      <c r="L520" s="257"/>
      <c r="M520" s="258"/>
      <c r="N520" s="259"/>
      <c r="O520" s="259"/>
      <c r="P520" s="259"/>
      <c r="Q520" s="259"/>
      <c r="R520" s="259"/>
      <c r="S520" s="259"/>
      <c r="T520" s="260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1" t="s">
        <v>145</v>
      </c>
      <c r="AU520" s="261" t="s">
        <v>89</v>
      </c>
      <c r="AV520" s="14" t="s">
        <v>89</v>
      </c>
      <c r="AW520" s="14" t="s">
        <v>35</v>
      </c>
      <c r="AX520" s="14" t="s">
        <v>79</v>
      </c>
      <c r="AY520" s="261" t="s">
        <v>136</v>
      </c>
    </row>
    <row r="521" s="15" customFormat="1">
      <c r="A521" s="15"/>
      <c r="B521" s="269"/>
      <c r="C521" s="270"/>
      <c r="D521" s="242" t="s">
        <v>145</v>
      </c>
      <c r="E521" s="271" t="s">
        <v>1</v>
      </c>
      <c r="F521" s="272" t="s">
        <v>244</v>
      </c>
      <c r="G521" s="270"/>
      <c r="H521" s="273">
        <v>3.286</v>
      </c>
      <c r="I521" s="274"/>
      <c r="J521" s="270"/>
      <c r="K521" s="270"/>
      <c r="L521" s="275"/>
      <c r="M521" s="276"/>
      <c r="N521" s="277"/>
      <c r="O521" s="277"/>
      <c r="P521" s="277"/>
      <c r="Q521" s="277"/>
      <c r="R521" s="277"/>
      <c r="S521" s="277"/>
      <c r="T521" s="278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T521" s="279" t="s">
        <v>145</v>
      </c>
      <c r="AU521" s="279" t="s">
        <v>89</v>
      </c>
      <c r="AV521" s="15" t="s">
        <v>155</v>
      </c>
      <c r="AW521" s="15" t="s">
        <v>35</v>
      </c>
      <c r="AX521" s="15" t="s">
        <v>87</v>
      </c>
      <c r="AY521" s="279" t="s">
        <v>136</v>
      </c>
    </row>
    <row r="522" s="2" customFormat="1" ht="24.15" customHeight="1">
      <c r="A522" s="39"/>
      <c r="B522" s="40"/>
      <c r="C522" s="227" t="s">
        <v>834</v>
      </c>
      <c r="D522" s="227" t="s">
        <v>139</v>
      </c>
      <c r="E522" s="228" t="s">
        <v>835</v>
      </c>
      <c r="F522" s="229" t="s">
        <v>836</v>
      </c>
      <c r="G522" s="230" t="s">
        <v>251</v>
      </c>
      <c r="H522" s="231">
        <v>44.399999999999999</v>
      </c>
      <c r="I522" s="232"/>
      <c r="J522" s="233">
        <f>ROUND(I522*H522,2)</f>
        <v>0</v>
      </c>
      <c r="K522" s="229" t="s">
        <v>222</v>
      </c>
      <c r="L522" s="45"/>
      <c r="M522" s="234" t="s">
        <v>1</v>
      </c>
      <c r="N522" s="235" t="s">
        <v>44</v>
      </c>
      <c r="O522" s="92"/>
      <c r="P522" s="236">
        <f>O522*H522</f>
        <v>0</v>
      </c>
      <c r="Q522" s="236">
        <v>1.0000000000000001E-05</v>
      </c>
      <c r="R522" s="236">
        <f>Q522*H522</f>
        <v>0.000444</v>
      </c>
      <c r="S522" s="236">
        <v>0</v>
      </c>
      <c r="T522" s="237">
        <f>S522*H522</f>
        <v>0</v>
      </c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R522" s="238" t="s">
        <v>155</v>
      </c>
      <c r="AT522" s="238" t="s">
        <v>139</v>
      </c>
      <c r="AU522" s="238" t="s">
        <v>89</v>
      </c>
      <c r="AY522" s="18" t="s">
        <v>136</v>
      </c>
      <c r="BE522" s="239">
        <f>IF(N522="základní",J522,0)</f>
        <v>0</v>
      </c>
      <c r="BF522" s="239">
        <f>IF(N522="snížená",J522,0)</f>
        <v>0</v>
      </c>
      <c r="BG522" s="239">
        <f>IF(N522="zákl. přenesená",J522,0)</f>
        <v>0</v>
      </c>
      <c r="BH522" s="239">
        <f>IF(N522="sníž. přenesená",J522,0)</f>
        <v>0</v>
      </c>
      <c r="BI522" s="239">
        <f>IF(N522="nulová",J522,0)</f>
        <v>0</v>
      </c>
      <c r="BJ522" s="18" t="s">
        <v>87</v>
      </c>
      <c r="BK522" s="239">
        <f>ROUND(I522*H522,2)</f>
        <v>0</v>
      </c>
      <c r="BL522" s="18" t="s">
        <v>155</v>
      </c>
      <c r="BM522" s="238" t="s">
        <v>837</v>
      </c>
    </row>
    <row r="523" s="2" customFormat="1">
      <c r="A523" s="39"/>
      <c r="B523" s="40"/>
      <c r="C523" s="41"/>
      <c r="D523" s="242" t="s">
        <v>224</v>
      </c>
      <c r="E523" s="41"/>
      <c r="F523" s="265" t="s">
        <v>225</v>
      </c>
      <c r="G523" s="41"/>
      <c r="H523" s="41"/>
      <c r="I523" s="266"/>
      <c r="J523" s="41"/>
      <c r="K523" s="41"/>
      <c r="L523" s="45"/>
      <c r="M523" s="267"/>
      <c r="N523" s="268"/>
      <c r="O523" s="92"/>
      <c r="P523" s="92"/>
      <c r="Q523" s="92"/>
      <c r="R523" s="92"/>
      <c r="S523" s="92"/>
      <c r="T523" s="93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T523" s="18" t="s">
        <v>224</v>
      </c>
      <c r="AU523" s="18" t="s">
        <v>89</v>
      </c>
    </row>
    <row r="524" s="14" customFormat="1">
      <c r="A524" s="14"/>
      <c r="B524" s="251"/>
      <c r="C524" s="252"/>
      <c r="D524" s="242" t="s">
        <v>145</v>
      </c>
      <c r="E524" s="253" t="s">
        <v>1</v>
      </c>
      <c r="F524" s="254" t="s">
        <v>838</v>
      </c>
      <c r="G524" s="252"/>
      <c r="H524" s="255">
        <v>44.399999999999999</v>
      </c>
      <c r="I524" s="256"/>
      <c r="J524" s="252"/>
      <c r="K524" s="252"/>
      <c r="L524" s="257"/>
      <c r="M524" s="258"/>
      <c r="N524" s="259"/>
      <c r="O524" s="259"/>
      <c r="P524" s="259"/>
      <c r="Q524" s="259"/>
      <c r="R524" s="259"/>
      <c r="S524" s="259"/>
      <c r="T524" s="260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1" t="s">
        <v>145</v>
      </c>
      <c r="AU524" s="261" t="s">
        <v>89</v>
      </c>
      <c r="AV524" s="14" t="s">
        <v>89</v>
      </c>
      <c r="AW524" s="14" t="s">
        <v>35</v>
      </c>
      <c r="AX524" s="14" t="s">
        <v>87</v>
      </c>
      <c r="AY524" s="261" t="s">
        <v>136</v>
      </c>
    </row>
    <row r="525" s="2" customFormat="1" ht="24.15" customHeight="1">
      <c r="A525" s="39"/>
      <c r="B525" s="40"/>
      <c r="C525" s="227" t="s">
        <v>839</v>
      </c>
      <c r="D525" s="227" t="s">
        <v>139</v>
      </c>
      <c r="E525" s="228" t="s">
        <v>840</v>
      </c>
      <c r="F525" s="229" t="s">
        <v>841</v>
      </c>
      <c r="G525" s="230" t="s">
        <v>251</v>
      </c>
      <c r="H525" s="231">
        <v>44.399999999999999</v>
      </c>
      <c r="I525" s="232"/>
      <c r="J525" s="233">
        <f>ROUND(I525*H525,2)</f>
        <v>0</v>
      </c>
      <c r="K525" s="229" t="s">
        <v>222</v>
      </c>
      <c r="L525" s="45"/>
      <c r="M525" s="234" t="s">
        <v>1</v>
      </c>
      <c r="N525" s="235" t="s">
        <v>44</v>
      </c>
      <c r="O525" s="92"/>
      <c r="P525" s="236">
        <f>O525*H525</f>
        <v>0</v>
      </c>
      <c r="Q525" s="236">
        <v>0.00034000000000000002</v>
      </c>
      <c r="R525" s="236">
        <f>Q525*H525</f>
        <v>0.015096</v>
      </c>
      <c r="S525" s="236">
        <v>0</v>
      </c>
      <c r="T525" s="237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38" t="s">
        <v>155</v>
      </c>
      <c r="AT525" s="238" t="s">
        <v>139</v>
      </c>
      <c r="AU525" s="238" t="s">
        <v>89</v>
      </c>
      <c r="AY525" s="18" t="s">
        <v>136</v>
      </c>
      <c r="BE525" s="239">
        <f>IF(N525="základní",J525,0)</f>
        <v>0</v>
      </c>
      <c r="BF525" s="239">
        <f>IF(N525="snížená",J525,0)</f>
        <v>0</v>
      </c>
      <c r="BG525" s="239">
        <f>IF(N525="zákl. přenesená",J525,0)</f>
        <v>0</v>
      </c>
      <c r="BH525" s="239">
        <f>IF(N525="sníž. přenesená",J525,0)</f>
        <v>0</v>
      </c>
      <c r="BI525" s="239">
        <f>IF(N525="nulová",J525,0)</f>
        <v>0</v>
      </c>
      <c r="BJ525" s="18" t="s">
        <v>87</v>
      </c>
      <c r="BK525" s="239">
        <f>ROUND(I525*H525,2)</f>
        <v>0</v>
      </c>
      <c r="BL525" s="18" t="s">
        <v>155</v>
      </c>
      <c r="BM525" s="238" t="s">
        <v>842</v>
      </c>
    </row>
    <row r="526" s="2" customFormat="1">
      <c r="A526" s="39"/>
      <c r="B526" s="40"/>
      <c r="C526" s="41"/>
      <c r="D526" s="242" t="s">
        <v>224</v>
      </c>
      <c r="E526" s="41"/>
      <c r="F526" s="265" t="s">
        <v>225</v>
      </c>
      <c r="G526" s="41"/>
      <c r="H526" s="41"/>
      <c r="I526" s="266"/>
      <c r="J526" s="41"/>
      <c r="K526" s="41"/>
      <c r="L526" s="45"/>
      <c r="M526" s="267"/>
      <c r="N526" s="268"/>
      <c r="O526" s="92"/>
      <c r="P526" s="92"/>
      <c r="Q526" s="92"/>
      <c r="R526" s="92"/>
      <c r="S526" s="92"/>
      <c r="T526" s="93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T526" s="18" t="s">
        <v>224</v>
      </c>
      <c r="AU526" s="18" t="s">
        <v>89</v>
      </c>
    </row>
    <row r="527" s="14" customFormat="1">
      <c r="A527" s="14"/>
      <c r="B527" s="251"/>
      <c r="C527" s="252"/>
      <c r="D527" s="242" t="s">
        <v>145</v>
      </c>
      <c r="E527" s="253" t="s">
        <v>1</v>
      </c>
      <c r="F527" s="254" t="s">
        <v>838</v>
      </c>
      <c r="G527" s="252"/>
      <c r="H527" s="255">
        <v>44.399999999999999</v>
      </c>
      <c r="I527" s="256"/>
      <c r="J527" s="252"/>
      <c r="K527" s="252"/>
      <c r="L527" s="257"/>
      <c r="M527" s="258"/>
      <c r="N527" s="259"/>
      <c r="O527" s="259"/>
      <c r="P527" s="259"/>
      <c r="Q527" s="259"/>
      <c r="R527" s="259"/>
      <c r="S527" s="259"/>
      <c r="T527" s="260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61" t="s">
        <v>145</v>
      </c>
      <c r="AU527" s="261" t="s">
        <v>89</v>
      </c>
      <c r="AV527" s="14" t="s">
        <v>89</v>
      </c>
      <c r="AW527" s="14" t="s">
        <v>35</v>
      </c>
      <c r="AX527" s="14" t="s">
        <v>87</v>
      </c>
      <c r="AY527" s="261" t="s">
        <v>136</v>
      </c>
    </row>
    <row r="528" s="2" customFormat="1" ht="33" customHeight="1">
      <c r="A528" s="39"/>
      <c r="B528" s="40"/>
      <c r="C528" s="227" t="s">
        <v>843</v>
      </c>
      <c r="D528" s="227" t="s">
        <v>139</v>
      </c>
      <c r="E528" s="228" t="s">
        <v>844</v>
      </c>
      <c r="F528" s="229" t="s">
        <v>845</v>
      </c>
      <c r="G528" s="230" t="s">
        <v>251</v>
      </c>
      <c r="H528" s="231">
        <v>8.9000000000000004</v>
      </c>
      <c r="I528" s="232"/>
      <c r="J528" s="233">
        <f>ROUND(I528*H528,2)</f>
        <v>0</v>
      </c>
      <c r="K528" s="229" t="s">
        <v>222</v>
      </c>
      <c r="L528" s="45"/>
      <c r="M528" s="234" t="s">
        <v>1</v>
      </c>
      <c r="N528" s="235" t="s">
        <v>44</v>
      </c>
      <c r="O528" s="92"/>
      <c r="P528" s="236">
        <f>O528*H528</f>
        <v>0</v>
      </c>
      <c r="Q528" s="236">
        <v>0</v>
      </c>
      <c r="R528" s="236">
        <f>Q528*H528</f>
        <v>0</v>
      </c>
      <c r="S528" s="236">
        <v>0</v>
      </c>
      <c r="T528" s="237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38" t="s">
        <v>155</v>
      </c>
      <c r="AT528" s="238" t="s">
        <v>139</v>
      </c>
      <c r="AU528" s="238" t="s">
        <v>89</v>
      </c>
      <c r="AY528" s="18" t="s">
        <v>136</v>
      </c>
      <c r="BE528" s="239">
        <f>IF(N528="základní",J528,0)</f>
        <v>0</v>
      </c>
      <c r="BF528" s="239">
        <f>IF(N528="snížená",J528,0)</f>
        <v>0</v>
      </c>
      <c r="BG528" s="239">
        <f>IF(N528="zákl. přenesená",J528,0)</f>
        <v>0</v>
      </c>
      <c r="BH528" s="239">
        <f>IF(N528="sníž. přenesená",J528,0)</f>
        <v>0</v>
      </c>
      <c r="BI528" s="239">
        <f>IF(N528="nulová",J528,0)</f>
        <v>0</v>
      </c>
      <c r="BJ528" s="18" t="s">
        <v>87</v>
      </c>
      <c r="BK528" s="239">
        <f>ROUND(I528*H528,2)</f>
        <v>0</v>
      </c>
      <c r="BL528" s="18" t="s">
        <v>155</v>
      </c>
      <c r="BM528" s="238" t="s">
        <v>846</v>
      </c>
    </row>
    <row r="529" s="2" customFormat="1">
      <c r="A529" s="39"/>
      <c r="B529" s="40"/>
      <c r="C529" s="41"/>
      <c r="D529" s="242" t="s">
        <v>224</v>
      </c>
      <c r="E529" s="41"/>
      <c r="F529" s="265" t="s">
        <v>225</v>
      </c>
      <c r="G529" s="41"/>
      <c r="H529" s="41"/>
      <c r="I529" s="266"/>
      <c r="J529" s="41"/>
      <c r="K529" s="41"/>
      <c r="L529" s="45"/>
      <c r="M529" s="267"/>
      <c r="N529" s="268"/>
      <c r="O529" s="92"/>
      <c r="P529" s="92"/>
      <c r="Q529" s="92"/>
      <c r="R529" s="92"/>
      <c r="S529" s="92"/>
      <c r="T529" s="93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T529" s="18" t="s">
        <v>224</v>
      </c>
      <c r="AU529" s="18" t="s">
        <v>89</v>
      </c>
    </row>
    <row r="530" s="13" customFormat="1">
      <c r="A530" s="13"/>
      <c r="B530" s="240"/>
      <c r="C530" s="241"/>
      <c r="D530" s="242" t="s">
        <v>145</v>
      </c>
      <c r="E530" s="243" t="s">
        <v>1</v>
      </c>
      <c r="F530" s="244" t="s">
        <v>847</v>
      </c>
      <c r="G530" s="241"/>
      <c r="H530" s="243" t="s">
        <v>1</v>
      </c>
      <c r="I530" s="245"/>
      <c r="J530" s="241"/>
      <c r="K530" s="241"/>
      <c r="L530" s="246"/>
      <c r="M530" s="247"/>
      <c r="N530" s="248"/>
      <c r="O530" s="248"/>
      <c r="P530" s="248"/>
      <c r="Q530" s="248"/>
      <c r="R530" s="248"/>
      <c r="S530" s="248"/>
      <c r="T530" s="249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50" t="s">
        <v>145</v>
      </c>
      <c r="AU530" s="250" t="s">
        <v>89</v>
      </c>
      <c r="AV530" s="13" t="s">
        <v>87</v>
      </c>
      <c r="AW530" s="13" t="s">
        <v>35</v>
      </c>
      <c r="AX530" s="13" t="s">
        <v>79</v>
      </c>
      <c r="AY530" s="250" t="s">
        <v>136</v>
      </c>
    </row>
    <row r="531" s="14" customFormat="1">
      <c r="A531" s="14"/>
      <c r="B531" s="251"/>
      <c r="C531" s="252"/>
      <c r="D531" s="242" t="s">
        <v>145</v>
      </c>
      <c r="E531" s="253" t="s">
        <v>1</v>
      </c>
      <c r="F531" s="254" t="s">
        <v>848</v>
      </c>
      <c r="G531" s="252"/>
      <c r="H531" s="255">
        <v>8.9000000000000004</v>
      </c>
      <c r="I531" s="256"/>
      <c r="J531" s="252"/>
      <c r="K531" s="252"/>
      <c r="L531" s="257"/>
      <c r="M531" s="258"/>
      <c r="N531" s="259"/>
      <c r="O531" s="259"/>
      <c r="P531" s="259"/>
      <c r="Q531" s="259"/>
      <c r="R531" s="259"/>
      <c r="S531" s="259"/>
      <c r="T531" s="260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61" t="s">
        <v>145</v>
      </c>
      <c r="AU531" s="261" t="s">
        <v>89</v>
      </c>
      <c r="AV531" s="14" t="s">
        <v>89</v>
      </c>
      <c r="AW531" s="14" t="s">
        <v>35</v>
      </c>
      <c r="AX531" s="14" t="s">
        <v>87</v>
      </c>
      <c r="AY531" s="261" t="s">
        <v>136</v>
      </c>
    </row>
    <row r="532" s="2" customFormat="1" ht="24.15" customHeight="1">
      <c r="A532" s="39"/>
      <c r="B532" s="40"/>
      <c r="C532" s="280" t="s">
        <v>849</v>
      </c>
      <c r="D532" s="280" t="s">
        <v>351</v>
      </c>
      <c r="E532" s="281" t="s">
        <v>850</v>
      </c>
      <c r="F532" s="282" t="s">
        <v>851</v>
      </c>
      <c r="G532" s="283" t="s">
        <v>251</v>
      </c>
      <c r="H532" s="284">
        <v>9</v>
      </c>
      <c r="I532" s="285"/>
      <c r="J532" s="286">
        <f>ROUND(I532*H532,2)</f>
        <v>0</v>
      </c>
      <c r="K532" s="282" t="s">
        <v>222</v>
      </c>
      <c r="L532" s="287"/>
      <c r="M532" s="288" t="s">
        <v>1</v>
      </c>
      <c r="N532" s="289" t="s">
        <v>44</v>
      </c>
      <c r="O532" s="92"/>
      <c r="P532" s="236">
        <f>O532*H532</f>
        <v>0</v>
      </c>
      <c r="Q532" s="236">
        <v>0.014999999999999999</v>
      </c>
      <c r="R532" s="236">
        <f>Q532*H532</f>
        <v>0.13500000000000001</v>
      </c>
      <c r="S532" s="236">
        <v>0</v>
      </c>
      <c r="T532" s="237">
        <f>S532*H532</f>
        <v>0</v>
      </c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R532" s="238" t="s">
        <v>171</v>
      </c>
      <c r="AT532" s="238" t="s">
        <v>351</v>
      </c>
      <c r="AU532" s="238" t="s">
        <v>89</v>
      </c>
      <c r="AY532" s="18" t="s">
        <v>136</v>
      </c>
      <c r="BE532" s="239">
        <f>IF(N532="základní",J532,0)</f>
        <v>0</v>
      </c>
      <c r="BF532" s="239">
        <f>IF(N532="snížená",J532,0)</f>
        <v>0</v>
      </c>
      <c r="BG532" s="239">
        <f>IF(N532="zákl. přenesená",J532,0)</f>
        <v>0</v>
      </c>
      <c r="BH532" s="239">
        <f>IF(N532="sníž. přenesená",J532,0)</f>
        <v>0</v>
      </c>
      <c r="BI532" s="239">
        <f>IF(N532="nulová",J532,0)</f>
        <v>0</v>
      </c>
      <c r="BJ532" s="18" t="s">
        <v>87</v>
      </c>
      <c r="BK532" s="239">
        <f>ROUND(I532*H532,2)</f>
        <v>0</v>
      </c>
      <c r="BL532" s="18" t="s">
        <v>155</v>
      </c>
      <c r="BM532" s="238" t="s">
        <v>852</v>
      </c>
    </row>
    <row r="533" s="2" customFormat="1" ht="24.15" customHeight="1">
      <c r="A533" s="39"/>
      <c r="B533" s="40"/>
      <c r="C533" s="227" t="s">
        <v>853</v>
      </c>
      <c r="D533" s="227" t="s">
        <v>139</v>
      </c>
      <c r="E533" s="228" t="s">
        <v>854</v>
      </c>
      <c r="F533" s="229" t="s">
        <v>855</v>
      </c>
      <c r="G533" s="230" t="s">
        <v>221</v>
      </c>
      <c r="H533" s="231">
        <v>323.41000000000003</v>
      </c>
      <c r="I533" s="232"/>
      <c r="J533" s="233">
        <f>ROUND(I533*H533,2)</f>
        <v>0</v>
      </c>
      <c r="K533" s="229" t="s">
        <v>222</v>
      </c>
      <c r="L533" s="45"/>
      <c r="M533" s="234" t="s">
        <v>1</v>
      </c>
      <c r="N533" s="235" t="s">
        <v>44</v>
      </c>
      <c r="O533" s="92"/>
      <c r="P533" s="236">
        <f>O533*H533</f>
        <v>0</v>
      </c>
      <c r="Q533" s="236">
        <v>0.00046999999999999999</v>
      </c>
      <c r="R533" s="236">
        <f>Q533*H533</f>
        <v>0.15200270000000002</v>
      </c>
      <c r="S533" s="236">
        <v>0</v>
      </c>
      <c r="T533" s="237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38" t="s">
        <v>155</v>
      </c>
      <c r="AT533" s="238" t="s">
        <v>139</v>
      </c>
      <c r="AU533" s="238" t="s">
        <v>89</v>
      </c>
      <c r="AY533" s="18" t="s">
        <v>136</v>
      </c>
      <c r="BE533" s="239">
        <f>IF(N533="základní",J533,0)</f>
        <v>0</v>
      </c>
      <c r="BF533" s="239">
        <f>IF(N533="snížená",J533,0)</f>
        <v>0</v>
      </c>
      <c r="BG533" s="239">
        <f>IF(N533="zákl. přenesená",J533,0)</f>
        <v>0</v>
      </c>
      <c r="BH533" s="239">
        <f>IF(N533="sníž. přenesená",J533,0)</f>
        <v>0</v>
      </c>
      <c r="BI533" s="239">
        <f>IF(N533="nulová",J533,0)</f>
        <v>0</v>
      </c>
      <c r="BJ533" s="18" t="s">
        <v>87</v>
      </c>
      <c r="BK533" s="239">
        <f>ROUND(I533*H533,2)</f>
        <v>0</v>
      </c>
      <c r="BL533" s="18" t="s">
        <v>155</v>
      </c>
      <c r="BM533" s="238" t="s">
        <v>856</v>
      </c>
    </row>
    <row r="534" s="2" customFormat="1">
      <c r="A534" s="39"/>
      <c r="B534" s="40"/>
      <c r="C534" s="41"/>
      <c r="D534" s="242" t="s">
        <v>224</v>
      </c>
      <c r="E534" s="41"/>
      <c r="F534" s="265" t="s">
        <v>225</v>
      </c>
      <c r="G534" s="41"/>
      <c r="H534" s="41"/>
      <c r="I534" s="266"/>
      <c r="J534" s="41"/>
      <c r="K534" s="41"/>
      <c r="L534" s="45"/>
      <c r="M534" s="267"/>
      <c r="N534" s="268"/>
      <c r="O534" s="92"/>
      <c r="P534" s="92"/>
      <c r="Q534" s="92"/>
      <c r="R534" s="92"/>
      <c r="S534" s="92"/>
      <c r="T534" s="93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T534" s="18" t="s">
        <v>224</v>
      </c>
      <c r="AU534" s="18" t="s">
        <v>89</v>
      </c>
    </row>
    <row r="535" s="14" customFormat="1">
      <c r="A535" s="14"/>
      <c r="B535" s="251"/>
      <c r="C535" s="252"/>
      <c r="D535" s="242" t="s">
        <v>145</v>
      </c>
      <c r="E535" s="253" t="s">
        <v>1</v>
      </c>
      <c r="F535" s="254" t="s">
        <v>857</v>
      </c>
      <c r="G535" s="252"/>
      <c r="H535" s="255">
        <v>100.5</v>
      </c>
      <c r="I535" s="256"/>
      <c r="J535" s="252"/>
      <c r="K535" s="252"/>
      <c r="L535" s="257"/>
      <c r="M535" s="258"/>
      <c r="N535" s="259"/>
      <c r="O535" s="259"/>
      <c r="P535" s="259"/>
      <c r="Q535" s="259"/>
      <c r="R535" s="259"/>
      <c r="S535" s="259"/>
      <c r="T535" s="260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1" t="s">
        <v>145</v>
      </c>
      <c r="AU535" s="261" t="s">
        <v>89</v>
      </c>
      <c r="AV535" s="14" t="s">
        <v>89</v>
      </c>
      <c r="AW535" s="14" t="s">
        <v>35</v>
      </c>
      <c r="AX535" s="14" t="s">
        <v>79</v>
      </c>
      <c r="AY535" s="261" t="s">
        <v>136</v>
      </c>
    </row>
    <row r="536" s="14" customFormat="1">
      <c r="A536" s="14"/>
      <c r="B536" s="251"/>
      <c r="C536" s="252"/>
      <c r="D536" s="242" t="s">
        <v>145</v>
      </c>
      <c r="E536" s="253" t="s">
        <v>1</v>
      </c>
      <c r="F536" s="254" t="s">
        <v>858</v>
      </c>
      <c r="G536" s="252"/>
      <c r="H536" s="255">
        <v>48</v>
      </c>
      <c r="I536" s="256"/>
      <c r="J536" s="252"/>
      <c r="K536" s="252"/>
      <c r="L536" s="257"/>
      <c r="M536" s="258"/>
      <c r="N536" s="259"/>
      <c r="O536" s="259"/>
      <c r="P536" s="259"/>
      <c r="Q536" s="259"/>
      <c r="R536" s="259"/>
      <c r="S536" s="259"/>
      <c r="T536" s="260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61" t="s">
        <v>145</v>
      </c>
      <c r="AU536" s="261" t="s">
        <v>89</v>
      </c>
      <c r="AV536" s="14" t="s">
        <v>89</v>
      </c>
      <c r="AW536" s="14" t="s">
        <v>35</v>
      </c>
      <c r="AX536" s="14" t="s">
        <v>79</v>
      </c>
      <c r="AY536" s="261" t="s">
        <v>136</v>
      </c>
    </row>
    <row r="537" s="14" customFormat="1">
      <c r="A537" s="14"/>
      <c r="B537" s="251"/>
      <c r="C537" s="252"/>
      <c r="D537" s="242" t="s">
        <v>145</v>
      </c>
      <c r="E537" s="253" t="s">
        <v>1</v>
      </c>
      <c r="F537" s="254" t="s">
        <v>496</v>
      </c>
      <c r="G537" s="252"/>
      <c r="H537" s="255">
        <v>90.5</v>
      </c>
      <c r="I537" s="256"/>
      <c r="J537" s="252"/>
      <c r="K537" s="252"/>
      <c r="L537" s="257"/>
      <c r="M537" s="258"/>
      <c r="N537" s="259"/>
      <c r="O537" s="259"/>
      <c r="P537" s="259"/>
      <c r="Q537" s="259"/>
      <c r="R537" s="259"/>
      <c r="S537" s="259"/>
      <c r="T537" s="260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1" t="s">
        <v>145</v>
      </c>
      <c r="AU537" s="261" t="s">
        <v>89</v>
      </c>
      <c r="AV537" s="14" t="s">
        <v>89</v>
      </c>
      <c r="AW537" s="14" t="s">
        <v>35</v>
      </c>
      <c r="AX537" s="14" t="s">
        <v>79</v>
      </c>
      <c r="AY537" s="261" t="s">
        <v>136</v>
      </c>
    </row>
    <row r="538" s="14" customFormat="1">
      <c r="A538" s="14"/>
      <c r="B538" s="251"/>
      <c r="C538" s="252"/>
      <c r="D538" s="242" t="s">
        <v>145</v>
      </c>
      <c r="E538" s="253" t="s">
        <v>1</v>
      </c>
      <c r="F538" s="254" t="s">
        <v>497</v>
      </c>
      <c r="G538" s="252"/>
      <c r="H538" s="255">
        <v>39.5</v>
      </c>
      <c r="I538" s="256"/>
      <c r="J538" s="252"/>
      <c r="K538" s="252"/>
      <c r="L538" s="257"/>
      <c r="M538" s="258"/>
      <c r="N538" s="259"/>
      <c r="O538" s="259"/>
      <c r="P538" s="259"/>
      <c r="Q538" s="259"/>
      <c r="R538" s="259"/>
      <c r="S538" s="259"/>
      <c r="T538" s="260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61" t="s">
        <v>145</v>
      </c>
      <c r="AU538" s="261" t="s">
        <v>89</v>
      </c>
      <c r="AV538" s="14" t="s">
        <v>89</v>
      </c>
      <c r="AW538" s="14" t="s">
        <v>35</v>
      </c>
      <c r="AX538" s="14" t="s">
        <v>79</v>
      </c>
      <c r="AY538" s="261" t="s">
        <v>136</v>
      </c>
    </row>
    <row r="539" s="14" customFormat="1">
      <c r="A539" s="14"/>
      <c r="B539" s="251"/>
      <c r="C539" s="252"/>
      <c r="D539" s="242" t="s">
        <v>145</v>
      </c>
      <c r="E539" s="253" t="s">
        <v>1</v>
      </c>
      <c r="F539" s="254" t="s">
        <v>859</v>
      </c>
      <c r="G539" s="252"/>
      <c r="H539" s="255">
        <v>8.0099999999999998</v>
      </c>
      <c r="I539" s="256"/>
      <c r="J539" s="252"/>
      <c r="K539" s="252"/>
      <c r="L539" s="257"/>
      <c r="M539" s="258"/>
      <c r="N539" s="259"/>
      <c r="O539" s="259"/>
      <c r="P539" s="259"/>
      <c r="Q539" s="259"/>
      <c r="R539" s="259"/>
      <c r="S539" s="259"/>
      <c r="T539" s="260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1" t="s">
        <v>145</v>
      </c>
      <c r="AU539" s="261" t="s">
        <v>89</v>
      </c>
      <c r="AV539" s="14" t="s">
        <v>89</v>
      </c>
      <c r="AW539" s="14" t="s">
        <v>35</v>
      </c>
      <c r="AX539" s="14" t="s">
        <v>79</v>
      </c>
      <c r="AY539" s="261" t="s">
        <v>136</v>
      </c>
    </row>
    <row r="540" s="14" customFormat="1">
      <c r="A540" s="14"/>
      <c r="B540" s="251"/>
      <c r="C540" s="252"/>
      <c r="D540" s="242" t="s">
        <v>145</v>
      </c>
      <c r="E540" s="253" t="s">
        <v>1</v>
      </c>
      <c r="F540" s="254" t="s">
        <v>860</v>
      </c>
      <c r="G540" s="252"/>
      <c r="H540" s="255">
        <v>36.899999999999999</v>
      </c>
      <c r="I540" s="256"/>
      <c r="J540" s="252"/>
      <c r="K540" s="252"/>
      <c r="L540" s="257"/>
      <c r="M540" s="258"/>
      <c r="N540" s="259"/>
      <c r="O540" s="259"/>
      <c r="P540" s="259"/>
      <c r="Q540" s="259"/>
      <c r="R540" s="259"/>
      <c r="S540" s="259"/>
      <c r="T540" s="260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1" t="s">
        <v>145</v>
      </c>
      <c r="AU540" s="261" t="s">
        <v>89</v>
      </c>
      <c r="AV540" s="14" t="s">
        <v>89</v>
      </c>
      <c r="AW540" s="14" t="s">
        <v>35</v>
      </c>
      <c r="AX540" s="14" t="s">
        <v>79</v>
      </c>
      <c r="AY540" s="261" t="s">
        <v>136</v>
      </c>
    </row>
    <row r="541" s="15" customFormat="1">
      <c r="A541" s="15"/>
      <c r="B541" s="269"/>
      <c r="C541" s="270"/>
      <c r="D541" s="242" t="s">
        <v>145</v>
      </c>
      <c r="E541" s="271" t="s">
        <v>1</v>
      </c>
      <c r="F541" s="272" t="s">
        <v>244</v>
      </c>
      <c r="G541" s="270"/>
      <c r="H541" s="273">
        <v>323.41000000000003</v>
      </c>
      <c r="I541" s="274"/>
      <c r="J541" s="270"/>
      <c r="K541" s="270"/>
      <c r="L541" s="275"/>
      <c r="M541" s="276"/>
      <c r="N541" s="277"/>
      <c r="O541" s="277"/>
      <c r="P541" s="277"/>
      <c r="Q541" s="277"/>
      <c r="R541" s="277"/>
      <c r="S541" s="277"/>
      <c r="T541" s="278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T541" s="279" t="s">
        <v>145</v>
      </c>
      <c r="AU541" s="279" t="s">
        <v>89</v>
      </c>
      <c r="AV541" s="15" t="s">
        <v>155</v>
      </c>
      <c r="AW541" s="15" t="s">
        <v>35</v>
      </c>
      <c r="AX541" s="15" t="s">
        <v>87</v>
      </c>
      <c r="AY541" s="279" t="s">
        <v>136</v>
      </c>
    </row>
    <row r="542" s="2" customFormat="1" ht="16.5" customHeight="1">
      <c r="A542" s="39"/>
      <c r="B542" s="40"/>
      <c r="C542" s="227" t="s">
        <v>861</v>
      </c>
      <c r="D542" s="227" t="s">
        <v>139</v>
      </c>
      <c r="E542" s="228" t="s">
        <v>862</v>
      </c>
      <c r="F542" s="229" t="s">
        <v>863</v>
      </c>
      <c r="G542" s="230" t="s">
        <v>251</v>
      </c>
      <c r="H542" s="231">
        <v>39</v>
      </c>
      <c r="I542" s="232"/>
      <c r="J542" s="233">
        <f>ROUND(I542*H542,2)</f>
        <v>0</v>
      </c>
      <c r="K542" s="229" t="s">
        <v>222</v>
      </c>
      <c r="L542" s="45"/>
      <c r="M542" s="234" t="s">
        <v>1</v>
      </c>
      <c r="N542" s="235" t="s">
        <v>44</v>
      </c>
      <c r="O542" s="92"/>
      <c r="P542" s="236">
        <f>O542*H542</f>
        <v>0</v>
      </c>
      <c r="Q542" s="236">
        <v>0</v>
      </c>
      <c r="R542" s="236">
        <f>Q542*H542</f>
        <v>0</v>
      </c>
      <c r="S542" s="236">
        <v>0</v>
      </c>
      <c r="T542" s="237">
        <f>S542*H542</f>
        <v>0</v>
      </c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R542" s="238" t="s">
        <v>155</v>
      </c>
      <c r="AT542" s="238" t="s">
        <v>139</v>
      </c>
      <c r="AU542" s="238" t="s">
        <v>89</v>
      </c>
      <c r="AY542" s="18" t="s">
        <v>136</v>
      </c>
      <c r="BE542" s="239">
        <f>IF(N542="základní",J542,0)</f>
        <v>0</v>
      </c>
      <c r="BF542" s="239">
        <f>IF(N542="snížená",J542,0)</f>
        <v>0</v>
      </c>
      <c r="BG542" s="239">
        <f>IF(N542="zákl. přenesená",J542,0)</f>
        <v>0</v>
      </c>
      <c r="BH542" s="239">
        <f>IF(N542="sníž. přenesená",J542,0)</f>
        <v>0</v>
      </c>
      <c r="BI542" s="239">
        <f>IF(N542="nulová",J542,0)</f>
        <v>0</v>
      </c>
      <c r="BJ542" s="18" t="s">
        <v>87</v>
      </c>
      <c r="BK542" s="239">
        <f>ROUND(I542*H542,2)</f>
        <v>0</v>
      </c>
      <c r="BL542" s="18" t="s">
        <v>155</v>
      </c>
      <c r="BM542" s="238" t="s">
        <v>864</v>
      </c>
    </row>
    <row r="543" s="2" customFormat="1">
      <c r="A543" s="39"/>
      <c r="B543" s="40"/>
      <c r="C543" s="41"/>
      <c r="D543" s="242" t="s">
        <v>224</v>
      </c>
      <c r="E543" s="41"/>
      <c r="F543" s="265" t="s">
        <v>225</v>
      </c>
      <c r="G543" s="41"/>
      <c r="H543" s="41"/>
      <c r="I543" s="266"/>
      <c r="J543" s="41"/>
      <c r="K543" s="41"/>
      <c r="L543" s="45"/>
      <c r="M543" s="267"/>
      <c r="N543" s="268"/>
      <c r="O543" s="92"/>
      <c r="P543" s="92"/>
      <c r="Q543" s="92"/>
      <c r="R543" s="92"/>
      <c r="S543" s="92"/>
      <c r="T543" s="93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T543" s="18" t="s">
        <v>224</v>
      </c>
      <c r="AU543" s="18" t="s">
        <v>89</v>
      </c>
    </row>
    <row r="544" s="14" customFormat="1">
      <c r="A544" s="14"/>
      <c r="B544" s="251"/>
      <c r="C544" s="252"/>
      <c r="D544" s="242" t="s">
        <v>145</v>
      </c>
      <c r="E544" s="253" t="s">
        <v>1</v>
      </c>
      <c r="F544" s="254" t="s">
        <v>865</v>
      </c>
      <c r="G544" s="252"/>
      <c r="H544" s="255">
        <v>39</v>
      </c>
      <c r="I544" s="256"/>
      <c r="J544" s="252"/>
      <c r="K544" s="252"/>
      <c r="L544" s="257"/>
      <c r="M544" s="258"/>
      <c r="N544" s="259"/>
      <c r="O544" s="259"/>
      <c r="P544" s="259"/>
      <c r="Q544" s="259"/>
      <c r="R544" s="259"/>
      <c r="S544" s="259"/>
      <c r="T544" s="260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1" t="s">
        <v>145</v>
      </c>
      <c r="AU544" s="261" t="s">
        <v>89</v>
      </c>
      <c r="AV544" s="14" t="s">
        <v>89</v>
      </c>
      <c r="AW544" s="14" t="s">
        <v>35</v>
      </c>
      <c r="AX544" s="14" t="s">
        <v>87</v>
      </c>
      <c r="AY544" s="261" t="s">
        <v>136</v>
      </c>
    </row>
    <row r="545" s="2" customFormat="1" ht="24.15" customHeight="1">
      <c r="A545" s="39"/>
      <c r="B545" s="40"/>
      <c r="C545" s="227" t="s">
        <v>866</v>
      </c>
      <c r="D545" s="227" t="s">
        <v>139</v>
      </c>
      <c r="E545" s="228" t="s">
        <v>867</v>
      </c>
      <c r="F545" s="229" t="s">
        <v>868</v>
      </c>
      <c r="G545" s="230" t="s">
        <v>251</v>
      </c>
      <c r="H545" s="231">
        <v>43.399999999999999</v>
      </c>
      <c r="I545" s="232"/>
      <c r="J545" s="233">
        <f>ROUND(I545*H545,2)</f>
        <v>0</v>
      </c>
      <c r="K545" s="229" t="s">
        <v>222</v>
      </c>
      <c r="L545" s="45"/>
      <c r="M545" s="234" t="s">
        <v>1</v>
      </c>
      <c r="N545" s="235" t="s">
        <v>44</v>
      </c>
      <c r="O545" s="92"/>
      <c r="P545" s="236">
        <f>O545*H545</f>
        <v>0</v>
      </c>
      <c r="Q545" s="236">
        <v>0</v>
      </c>
      <c r="R545" s="236">
        <f>Q545*H545</f>
        <v>0</v>
      </c>
      <c r="S545" s="236">
        <v>0</v>
      </c>
      <c r="T545" s="237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38" t="s">
        <v>155</v>
      </c>
      <c r="AT545" s="238" t="s">
        <v>139</v>
      </c>
      <c r="AU545" s="238" t="s">
        <v>89</v>
      </c>
      <c r="AY545" s="18" t="s">
        <v>136</v>
      </c>
      <c r="BE545" s="239">
        <f>IF(N545="základní",J545,0)</f>
        <v>0</v>
      </c>
      <c r="BF545" s="239">
        <f>IF(N545="snížená",J545,0)</f>
        <v>0</v>
      </c>
      <c r="BG545" s="239">
        <f>IF(N545="zákl. přenesená",J545,0)</f>
        <v>0</v>
      </c>
      <c r="BH545" s="239">
        <f>IF(N545="sníž. přenesená",J545,0)</f>
        <v>0</v>
      </c>
      <c r="BI545" s="239">
        <f>IF(N545="nulová",J545,0)</f>
        <v>0</v>
      </c>
      <c r="BJ545" s="18" t="s">
        <v>87</v>
      </c>
      <c r="BK545" s="239">
        <f>ROUND(I545*H545,2)</f>
        <v>0</v>
      </c>
      <c r="BL545" s="18" t="s">
        <v>155</v>
      </c>
      <c r="BM545" s="238" t="s">
        <v>869</v>
      </c>
    </row>
    <row r="546" s="2" customFormat="1">
      <c r="A546" s="39"/>
      <c r="B546" s="40"/>
      <c r="C546" s="41"/>
      <c r="D546" s="242" t="s">
        <v>224</v>
      </c>
      <c r="E546" s="41"/>
      <c r="F546" s="265" t="s">
        <v>225</v>
      </c>
      <c r="G546" s="41"/>
      <c r="H546" s="41"/>
      <c r="I546" s="266"/>
      <c r="J546" s="41"/>
      <c r="K546" s="41"/>
      <c r="L546" s="45"/>
      <c r="M546" s="267"/>
      <c r="N546" s="268"/>
      <c r="O546" s="92"/>
      <c r="P546" s="92"/>
      <c r="Q546" s="92"/>
      <c r="R546" s="92"/>
      <c r="S546" s="92"/>
      <c r="T546" s="93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T546" s="18" t="s">
        <v>224</v>
      </c>
      <c r="AU546" s="18" t="s">
        <v>89</v>
      </c>
    </row>
    <row r="547" s="14" customFormat="1">
      <c r="A547" s="14"/>
      <c r="B547" s="251"/>
      <c r="C547" s="252"/>
      <c r="D547" s="242" t="s">
        <v>145</v>
      </c>
      <c r="E547" s="253" t="s">
        <v>1</v>
      </c>
      <c r="F547" s="254" t="s">
        <v>870</v>
      </c>
      <c r="G547" s="252"/>
      <c r="H547" s="255">
        <v>38</v>
      </c>
      <c r="I547" s="256"/>
      <c r="J547" s="252"/>
      <c r="K547" s="252"/>
      <c r="L547" s="257"/>
      <c r="M547" s="258"/>
      <c r="N547" s="259"/>
      <c r="O547" s="259"/>
      <c r="P547" s="259"/>
      <c r="Q547" s="259"/>
      <c r="R547" s="259"/>
      <c r="S547" s="259"/>
      <c r="T547" s="260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1" t="s">
        <v>145</v>
      </c>
      <c r="AU547" s="261" t="s">
        <v>89</v>
      </c>
      <c r="AV547" s="14" t="s">
        <v>89</v>
      </c>
      <c r="AW547" s="14" t="s">
        <v>35</v>
      </c>
      <c r="AX547" s="14" t="s">
        <v>79</v>
      </c>
      <c r="AY547" s="261" t="s">
        <v>136</v>
      </c>
    </row>
    <row r="548" s="14" customFormat="1">
      <c r="A548" s="14"/>
      <c r="B548" s="251"/>
      <c r="C548" s="252"/>
      <c r="D548" s="242" t="s">
        <v>145</v>
      </c>
      <c r="E548" s="253" t="s">
        <v>1</v>
      </c>
      <c r="F548" s="254" t="s">
        <v>871</v>
      </c>
      <c r="G548" s="252"/>
      <c r="H548" s="255">
        <v>5.4000000000000004</v>
      </c>
      <c r="I548" s="256"/>
      <c r="J548" s="252"/>
      <c r="K548" s="252"/>
      <c r="L548" s="257"/>
      <c r="M548" s="258"/>
      <c r="N548" s="259"/>
      <c r="O548" s="259"/>
      <c r="P548" s="259"/>
      <c r="Q548" s="259"/>
      <c r="R548" s="259"/>
      <c r="S548" s="259"/>
      <c r="T548" s="260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61" t="s">
        <v>145</v>
      </c>
      <c r="AU548" s="261" t="s">
        <v>89</v>
      </c>
      <c r="AV548" s="14" t="s">
        <v>89</v>
      </c>
      <c r="AW548" s="14" t="s">
        <v>35</v>
      </c>
      <c r="AX548" s="14" t="s">
        <v>79</v>
      </c>
      <c r="AY548" s="261" t="s">
        <v>136</v>
      </c>
    </row>
    <row r="549" s="15" customFormat="1">
      <c r="A549" s="15"/>
      <c r="B549" s="269"/>
      <c r="C549" s="270"/>
      <c r="D549" s="242" t="s">
        <v>145</v>
      </c>
      <c r="E549" s="271" t="s">
        <v>1</v>
      </c>
      <c r="F549" s="272" t="s">
        <v>244</v>
      </c>
      <c r="G549" s="270"/>
      <c r="H549" s="273">
        <v>43.399999999999999</v>
      </c>
      <c r="I549" s="274"/>
      <c r="J549" s="270"/>
      <c r="K549" s="270"/>
      <c r="L549" s="275"/>
      <c r="M549" s="276"/>
      <c r="N549" s="277"/>
      <c r="O549" s="277"/>
      <c r="P549" s="277"/>
      <c r="Q549" s="277"/>
      <c r="R549" s="277"/>
      <c r="S549" s="277"/>
      <c r="T549" s="278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79" t="s">
        <v>145</v>
      </c>
      <c r="AU549" s="279" t="s">
        <v>89</v>
      </c>
      <c r="AV549" s="15" t="s">
        <v>155</v>
      </c>
      <c r="AW549" s="15" t="s">
        <v>35</v>
      </c>
      <c r="AX549" s="15" t="s">
        <v>87</v>
      </c>
      <c r="AY549" s="279" t="s">
        <v>136</v>
      </c>
    </row>
    <row r="550" s="2" customFormat="1" ht="24.15" customHeight="1">
      <c r="A550" s="39"/>
      <c r="B550" s="40"/>
      <c r="C550" s="227" t="s">
        <v>872</v>
      </c>
      <c r="D550" s="227" t="s">
        <v>139</v>
      </c>
      <c r="E550" s="228" t="s">
        <v>873</v>
      </c>
      <c r="F550" s="229" t="s">
        <v>874</v>
      </c>
      <c r="G550" s="230" t="s">
        <v>142</v>
      </c>
      <c r="H550" s="231">
        <v>1</v>
      </c>
      <c r="I550" s="232"/>
      <c r="J550" s="233">
        <f>ROUND(I550*H550,2)</f>
        <v>0</v>
      </c>
      <c r="K550" s="229" t="s">
        <v>1</v>
      </c>
      <c r="L550" s="45"/>
      <c r="M550" s="234" t="s">
        <v>1</v>
      </c>
      <c r="N550" s="235" t="s">
        <v>44</v>
      </c>
      <c r="O550" s="92"/>
      <c r="P550" s="236">
        <f>O550*H550</f>
        <v>0</v>
      </c>
      <c r="Q550" s="236">
        <v>0.29221000000000003</v>
      </c>
      <c r="R550" s="236">
        <f>Q550*H550</f>
        <v>0.29221000000000003</v>
      </c>
      <c r="S550" s="236">
        <v>0</v>
      </c>
      <c r="T550" s="237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38" t="s">
        <v>155</v>
      </c>
      <c r="AT550" s="238" t="s">
        <v>139</v>
      </c>
      <c r="AU550" s="238" t="s">
        <v>89</v>
      </c>
      <c r="AY550" s="18" t="s">
        <v>136</v>
      </c>
      <c r="BE550" s="239">
        <f>IF(N550="základní",J550,0)</f>
        <v>0</v>
      </c>
      <c r="BF550" s="239">
        <f>IF(N550="snížená",J550,0)</f>
        <v>0</v>
      </c>
      <c r="BG550" s="239">
        <f>IF(N550="zákl. přenesená",J550,0)</f>
        <v>0</v>
      </c>
      <c r="BH550" s="239">
        <f>IF(N550="sníž. přenesená",J550,0)</f>
        <v>0</v>
      </c>
      <c r="BI550" s="239">
        <f>IF(N550="nulová",J550,0)</f>
        <v>0</v>
      </c>
      <c r="BJ550" s="18" t="s">
        <v>87</v>
      </c>
      <c r="BK550" s="239">
        <f>ROUND(I550*H550,2)</f>
        <v>0</v>
      </c>
      <c r="BL550" s="18" t="s">
        <v>155</v>
      </c>
      <c r="BM550" s="238" t="s">
        <v>875</v>
      </c>
    </row>
    <row r="551" s="2" customFormat="1">
      <c r="A551" s="39"/>
      <c r="B551" s="40"/>
      <c r="C551" s="41"/>
      <c r="D551" s="242" t="s">
        <v>224</v>
      </c>
      <c r="E551" s="41"/>
      <c r="F551" s="265" t="s">
        <v>225</v>
      </c>
      <c r="G551" s="41"/>
      <c r="H551" s="41"/>
      <c r="I551" s="266"/>
      <c r="J551" s="41"/>
      <c r="K551" s="41"/>
      <c r="L551" s="45"/>
      <c r="M551" s="267"/>
      <c r="N551" s="268"/>
      <c r="O551" s="92"/>
      <c r="P551" s="92"/>
      <c r="Q551" s="92"/>
      <c r="R551" s="92"/>
      <c r="S551" s="92"/>
      <c r="T551" s="93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T551" s="18" t="s">
        <v>224</v>
      </c>
      <c r="AU551" s="18" t="s">
        <v>89</v>
      </c>
    </row>
    <row r="552" s="14" customFormat="1">
      <c r="A552" s="14"/>
      <c r="B552" s="251"/>
      <c r="C552" s="252"/>
      <c r="D552" s="242" t="s">
        <v>145</v>
      </c>
      <c r="E552" s="253" t="s">
        <v>1</v>
      </c>
      <c r="F552" s="254" t="s">
        <v>876</v>
      </c>
      <c r="G552" s="252"/>
      <c r="H552" s="255">
        <v>1</v>
      </c>
      <c r="I552" s="256"/>
      <c r="J552" s="252"/>
      <c r="K552" s="252"/>
      <c r="L552" s="257"/>
      <c r="M552" s="258"/>
      <c r="N552" s="259"/>
      <c r="O552" s="259"/>
      <c r="P552" s="259"/>
      <c r="Q552" s="259"/>
      <c r="R552" s="259"/>
      <c r="S552" s="259"/>
      <c r="T552" s="260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61" t="s">
        <v>145</v>
      </c>
      <c r="AU552" s="261" t="s">
        <v>89</v>
      </c>
      <c r="AV552" s="14" t="s">
        <v>89</v>
      </c>
      <c r="AW552" s="14" t="s">
        <v>35</v>
      </c>
      <c r="AX552" s="14" t="s">
        <v>87</v>
      </c>
      <c r="AY552" s="261" t="s">
        <v>136</v>
      </c>
    </row>
    <row r="553" s="2" customFormat="1" ht="16.5" customHeight="1">
      <c r="A553" s="39"/>
      <c r="B553" s="40"/>
      <c r="C553" s="227" t="s">
        <v>877</v>
      </c>
      <c r="D553" s="227" t="s">
        <v>139</v>
      </c>
      <c r="E553" s="228" t="s">
        <v>878</v>
      </c>
      <c r="F553" s="229" t="s">
        <v>879</v>
      </c>
      <c r="G553" s="230" t="s">
        <v>442</v>
      </c>
      <c r="H553" s="231">
        <v>1</v>
      </c>
      <c r="I553" s="232"/>
      <c r="J553" s="233">
        <f>ROUND(I553*H553,2)</f>
        <v>0</v>
      </c>
      <c r="K553" s="229" t="s">
        <v>1</v>
      </c>
      <c r="L553" s="45"/>
      <c r="M553" s="234" t="s">
        <v>1</v>
      </c>
      <c r="N553" s="235" t="s">
        <v>44</v>
      </c>
      <c r="O553" s="92"/>
      <c r="P553" s="236">
        <f>O553*H553</f>
        <v>0</v>
      </c>
      <c r="Q553" s="236">
        <v>0.072870000000000004</v>
      </c>
      <c r="R553" s="236">
        <f>Q553*H553</f>
        <v>0.072870000000000004</v>
      </c>
      <c r="S553" s="236">
        <v>0</v>
      </c>
      <c r="T553" s="237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38" t="s">
        <v>155</v>
      </c>
      <c r="AT553" s="238" t="s">
        <v>139</v>
      </c>
      <c r="AU553" s="238" t="s">
        <v>89</v>
      </c>
      <c r="AY553" s="18" t="s">
        <v>136</v>
      </c>
      <c r="BE553" s="239">
        <f>IF(N553="základní",J553,0)</f>
        <v>0</v>
      </c>
      <c r="BF553" s="239">
        <f>IF(N553="snížená",J553,0)</f>
        <v>0</v>
      </c>
      <c r="BG553" s="239">
        <f>IF(N553="zákl. přenesená",J553,0)</f>
        <v>0</v>
      </c>
      <c r="BH553" s="239">
        <f>IF(N553="sníž. přenesená",J553,0)</f>
        <v>0</v>
      </c>
      <c r="BI553" s="239">
        <f>IF(N553="nulová",J553,0)</f>
        <v>0</v>
      </c>
      <c r="BJ553" s="18" t="s">
        <v>87</v>
      </c>
      <c r="BK553" s="239">
        <f>ROUND(I553*H553,2)</f>
        <v>0</v>
      </c>
      <c r="BL553" s="18" t="s">
        <v>155</v>
      </c>
      <c r="BM553" s="238" t="s">
        <v>880</v>
      </c>
    </row>
    <row r="554" s="14" customFormat="1">
      <c r="A554" s="14"/>
      <c r="B554" s="251"/>
      <c r="C554" s="252"/>
      <c r="D554" s="242" t="s">
        <v>145</v>
      </c>
      <c r="E554" s="253" t="s">
        <v>1</v>
      </c>
      <c r="F554" s="254" t="s">
        <v>881</v>
      </c>
      <c r="G554" s="252"/>
      <c r="H554" s="255">
        <v>1</v>
      </c>
      <c r="I554" s="256"/>
      <c r="J554" s="252"/>
      <c r="K554" s="252"/>
      <c r="L554" s="257"/>
      <c r="M554" s="258"/>
      <c r="N554" s="259"/>
      <c r="O554" s="259"/>
      <c r="P554" s="259"/>
      <c r="Q554" s="259"/>
      <c r="R554" s="259"/>
      <c r="S554" s="259"/>
      <c r="T554" s="260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1" t="s">
        <v>145</v>
      </c>
      <c r="AU554" s="261" t="s">
        <v>89</v>
      </c>
      <c r="AV554" s="14" t="s">
        <v>89</v>
      </c>
      <c r="AW554" s="14" t="s">
        <v>35</v>
      </c>
      <c r="AX554" s="14" t="s">
        <v>87</v>
      </c>
      <c r="AY554" s="261" t="s">
        <v>136</v>
      </c>
    </row>
    <row r="555" s="2" customFormat="1" ht="24.15" customHeight="1">
      <c r="A555" s="39"/>
      <c r="B555" s="40"/>
      <c r="C555" s="227" t="s">
        <v>882</v>
      </c>
      <c r="D555" s="227" t="s">
        <v>139</v>
      </c>
      <c r="E555" s="228" t="s">
        <v>883</v>
      </c>
      <c r="F555" s="229" t="s">
        <v>884</v>
      </c>
      <c r="G555" s="230" t="s">
        <v>442</v>
      </c>
      <c r="H555" s="231">
        <v>1</v>
      </c>
      <c r="I555" s="232"/>
      <c r="J555" s="233">
        <f>ROUND(I555*H555,2)</f>
        <v>0</v>
      </c>
      <c r="K555" s="229" t="s">
        <v>1</v>
      </c>
      <c r="L555" s="45"/>
      <c r="M555" s="234" t="s">
        <v>1</v>
      </c>
      <c r="N555" s="235" t="s">
        <v>44</v>
      </c>
      <c r="O555" s="92"/>
      <c r="P555" s="236">
        <f>O555*H555</f>
        <v>0</v>
      </c>
      <c r="Q555" s="236">
        <v>0</v>
      </c>
      <c r="R555" s="236">
        <f>Q555*H555</f>
        <v>0</v>
      </c>
      <c r="S555" s="236">
        <v>0.074999999999999997</v>
      </c>
      <c r="T555" s="237">
        <f>S555*H555</f>
        <v>0.074999999999999997</v>
      </c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R555" s="238" t="s">
        <v>155</v>
      </c>
      <c r="AT555" s="238" t="s">
        <v>139</v>
      </c>
      <c r="AU555" s="238" t="s">
        <v>89</v>
      </c>
      <c r="AY555" s="18" t="s">
        <v>136</v>
      </c>
      <c r="BE555" s="239">
        <f>IF(N555="základní",J555,0)</f>
        <v>0</v>
      </c>
      <c r="BF555" s="239">
        <f>IF(N555="snížená",J555,0)</f>
        <v>0</v>
      </c>
      <c r="BG555" s="239">
        <f>IF(N555="zákl. přenesená",J555,0)</f>
        <v>0</v>
      </c>
      <c r="BH555" s="239">
        <f>IF(N555="sníž. přenesená",J555,0)</f>
        <v>0</v>
      </c>
      <c r="BI555" s="239">
        <f>IF(N555="nulová",J555,0)</f>
        <v>0</v>
      </c>
      <c r="BJ555" s="18" t="s">
        <v>87</v>
      </c>
      <c r="BK555" s="239">
        <f>ROUND(I555*H555,2)</f>
        <v>0</v>
      </c>
      <c r="BL555" s="18" t="s">
        <v>155</v>
      </c>
      <c r="BM555" s="238" t="s">
        <v>885</v>
      </c>
    </row>
    <row r="556" s="2" customFormat="1">
      <c r="A556" s="39"/>
      <c r="B556" s="40"/>
      <c r="C556" s="41"/>
      <c r="D556" s="242" t="s">
        <v>224</v>
      </c>
      <c r="E556" s="41"/>
      <c r="F556" s="265" t="s">
        <v>225</v>
      </c>
      <c r="G556" s="41"/>
      <c r="H556" s="41"/>
      <c r="I556" s="266"/>
      <c r="J556" s="41"/>
      <c r="K556" s="41"/>
      <c r="L556" s="45"/>
      <c r="M556" s="267"/>
      <c r="N556" s="268"/>
      <c r="O556" s="92"/>
      <c r="P556" s="92"/>
      <c r="Q556" s="92"/>
      <c r="R556" s="92"/>
      <c r="S556" s="92"/>
      <c r="T556" s="93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T556" s="18" t="s">
        <v>224</v>
      </c>
      <c r="AU556" s="18" t="s">
        <v>89</v>
      </c>
    </row>
    <row r="557" s="2" customFormat="1" ht="21.75" customHeight="1">
      <c r="A557" s="39"/>
      <c r="B557" s="40"/>
      <c r="C557" s="227" t="s">
        <v>886</v>
      </c>
      <c r="D557" s="227" t="s">
        <v>139</v>
      </c>
      <c r="E557" s="228" t="s">
        <v>887</v>
      </c>
      <c r="F557" s="229" t="s">
        <v>888</v>
      </c>
      <c r="G557" s="230" t="s">
        <v>442</v>
      </c>
      <c r="H557" s="231">
        <v>1</v>
      </c>
      <c r="I557" s="232"/>
      <c r="J557" s="233">
        <f>ROUND(I557*H557,2)</f>
        <v>0</v>
      </c>
      <c r="K557" s="229" t="s">
        <v>222</v>
      </c>
      <c r="L557" s="45"/>
      <c r="M557" s="234" t="s">
        <v>1</v>
      </c>
      <c r="N557" s="235" t="s">
        <v>44</v>
      </c>
      <c r="O557" s="92"/>
      <c r="P557" s="236">
        <f>O557*H557</f>
        <v>0</v>
      </c>
      <c r="Q557" s="236">
        <v>0</v>
      </c>
      <c r="R557" s="236">
        <f>Q557*H557</f>
        <v>0</v>
      </c>
      <c r="S557" s="236">
        <v>0.086999999999999994</v>
      </c>
      <c r="T557" s="237">
        <f>S557*H557</f>
        <v>0.086999999999999994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238" t="s">
        <v>155</v>
      </c>
      <c r="AT557" s="238" t="s">
        <v>139</v>
      </c>
      <c r="AU557" s="238" t="s">
        <v>89</v>
      </c>
      <c r="AY557" s="18" t="s">
        <v>136</v>
      </c>
      <c r="BE557" s="239">
        <f>IF(N557="základní",J557,0)</f>
        <v>0</v>
      </c>
      <c r="BF557" s="239">
        <f>IF(N557="snížená",J557,0)</f>
        <v>0</v>
      </c>
      <c r="BG557" s="239">
        <f>IF(N557="zákl. přenesená",J557,0)</f>
        <v>0</v>
      </c>
      <c r="BH557" s="239">
        <f>IF(N557="sníž. přenesená",J557,0)</f>
        <v>0</v>
      </c>
      <c r="BI557" s="239">
        <f>IF(N557="nulová",J557,0)</f>
        <v>0</v>
      </c>
      <c r="BJ557" s="18" t="s">
        <v>87</v>
      </c>
      <c r="BK557" s="239">
        <f>ROUND(I557*H557,2)</f>
        <v>0</v>
      </c>
      <c r="BL557" s="18" t="s">
        <v>155</v>
      </c>
      <c r="BM557" s="238" t="s">
        <v>889</v>
      </c>
    </row>
    <row r="558" s="2" customFormat="1">
      <c r="A558" s="39"/>
      <c r="B558" s="40"/>
      <c r="C558" s="41"/>
      <c r="D558" s="242" t="s">
        <v>224</v>
      </c>
      <c r="E558" s="41"/>
      <c r="F558" s="265" t="s">
        <v>225</v>
      </c>
      <c r="G558" s="41"/>
      <c r="H558" s="41"/>
      <c r="I558" s="266"/>
      <c r="J558" s="41"/>
      <c r="K558" s="41"/>
      <c r="L558" s="45"/>
      <c r="M558" s="267"/>
      <c r="N558" s="268"/>
      <c r="O558" s="92"/>
      <c r="P558" s="92"/>
      <c r="Q558" s="92"/>
      <c r="R558" s="92"/>
      <c r="S558" s="92"/>
      <c r="T558" s="93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T558" s="18" t="s">
        <v>224</v>
      </c>
      <c r="AU558" s="18" t="s">
        <v>89</v>
      </c>
    </row>
    <row r="559" s="14" customFormat="1">
      <c r="A559" s="14"/>
      <c r="B559" s="251"/>
      <c r="C559" s="252"/>
      <c r="D559" s="242" t="s">
        <v>145</v>
      </c>
      <c r="E559" s="253" t="s">
        <v>1</v>
      </c>
      <c r="F559" s="254" t="s">
        <v>890</v>
      </c>
      <c r="G559" s="252"/>
      <c r="H559" s="255">
        <v>1</v>
      </c>
      <c r="I559" s="256"/>
      <c r="J559" s="252"/>
      <c r="K559" s="252"/>
      <c r="L559" s="257"/>
      <c r="M559" s="258"/>
      <c r="N559" s="259"/>
      <c r="O559" s="259"/>
      <c r="P559" s="259"/>
      <c r="Q559" s="259"/>
      <c r="R559" s="259"/>
      <c r="S559" s="259"/>
      <c r="T559" s="260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61" t="s">
        <v>145</v>
      </c>
      <c r="AU559" s="261" t="s">
        <v>89</v>
      </c>
      <c r="AV559" s="14" t="s">
        <v>89</v>
      </c>
      <c r="AW559" s="14" t="s">
        <v>35</v>
      </c>
      <c r="AX559" s="14" t="s">
        <v>87</v>
      </c>
      <c r="AY559" s="261" t="s">
        <v>136</v>
      </c>
    </row>
    <row r="560" s="2" customFormat="1" ht="24.15" customHeight="1">
      <c r="A560" s="39"/>
      <c r="B560" s="40"/>
      <c r="C560" s="227" t="s">
        <v>891</v>
      </c>
      <c r="D560" s="227" t="s">
        <v>139</v>
      </c>
      <c r="E560" s="228" t="s">
        <v>892</v>
      </c>
      <c r="F560" s="229" t="s">
        <v>893</v>
      </c>
      <c r="G560" s="230" t="s">
        <v>251</v>
      </c>
      <c r="H560" s="231">
        <v>26.5</v>
      </c>
      <c r="I560" s="232"/>
      <c r="J560" s="233">
        <f>ROUND(I560*H560,2)</f>
        <v>0</v>
      </c>
      <c r="K560" s="229" t="s">
        <v>222</v>
      </c>
      <c r="L560" s="45"/>
      <c r="M560" s="234" t="s">
        <v>1</v>
      </c>
      <c r="N560" s="235" t="s">
        <v>44</v>
      </c>
      <c r="O560" s="92"/>
      <c r="P560" s="236">
        <f>O560*H560</f>
        <v>0</v>
      </c>
      <c r="Q560" s="236">
        <v>0</v>
      </c>
      <c r="R560" s="236">
        <f>Q560*H560</f>
        <v>0</v>
      </c>
      <c r="S560" s="236">
        <v>0.34999999999999998</v>
      </c>
      <c r="T560" s="237">
        <f>S560*H560</f>
        <v>9.2749999999999986</v>
      </c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R560" s="238" t="s">
        <v>155</v>
      </c>
      <c r="AT560" s="238" t="s">
        <v>139</v>
      </c>
      <c r="AU560" s="238" t="s">
        <v>89</v>
      </c>
      <c r="AY560" s="18" t="s">
        <v>136</v>
      </c>
      <c r="BE560" s="239">
        <f>IF(N560="základní",J560,0)</f>
        <v>0</v>
      </c>
      <c r="BF560" s="239">
        <f>IF(N560="snížená",J560,0)</f>
        <v>0</v>
      </c>
      <c r="BG560" s="239">
        <f>IF(N560="zákl. přenesená",J560,0)</f>
        <v>0</v>
      </c>
      <c r="BH560" s="239">
        <f>IF(N560="sníž. přenesená",J560,0)</f>
        <v>0</v>
      </c>
      <c r="BI560" s="239">
        <f>IF(N560="nulová",J560,0)</f>
        <v>0</v>
      </c>
      <c r="BJ560" s="18" t="s">
        <v>87</v>
      </c>
      <c r="BK560" s="239">
        <f>ROUND(I560*H560,2)</f>
        <v>0</v>
      </c>
      <c r="BL560" s="18" t="s">
        <v>155</v>
      </c>
      <c r="BM560" s="238" t="s">
        <v>894</v>
      </c>
    </row>
    <row r="561" s="2" customFormat="1">
      <c r="A561" s="39"/>
      <c r="B561" s="40"/>
      <c r="C561" s="41"/>
      <c r="D561" s="242" t="s">
        <v>224</v>
      </c>
      <c r="E561" s="41"/>
      <c r="F561" s="265" t="s">
        <v>225</v>
      </c>
      <c r="G561" s="41"/>
      <c r="H561" s="41"/>
      <c r="I561" s="266"/>
      <c r="J561" s="41"/>
      <c r="K561" s="41"/>
      <c r="L561" s="45"/>
      <c r="M561" s="267"/>
      <c r="N561" s="268"/>
      <c r="O561" s="92"/>
      <c r="P561" s="92"/>
      <c r="Q561" s="92"/>
      <c r="R561" s="92"/>
      <c r="S561" s="92"/>
      <c r="T561" s="93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T561" s="18" t="s">
        <v>224</v>
      </c>
      <c r="AU561" s="18" t="s">
        <v>89</v>
      </c>
    </row>
    <row r="562" s="12" customFormat="1" ht="22.8" customHeight="1">
      <c r="A562" s="12"/>
      <c r="B562" s="211"/>
      <c r="C562" s="212"/>
      <c r="D562" s="213" t="s">
        <v>78</v>
      </c>
      <c r="E562" s="225" t="s">
        <v>895</v>
      </c>
      <c r="F562" s="225" t="s">
        <v>896</v>
      </c>
      <c r="G562" s="212"/>
      <c r="H562" s="212"/>
      <c r="I562" s="215"/>
      <c r="J562" s="226">
        <f>BK562</f>
        <v>0</v>
      </c>
      <c r="K562" s="212"/>
      <c r="L562" s="217"/>
      <c r="M562" s="218"/>
      <c r="N562" s="219"/>
      <c r="O562" s="219"/>
      <c r="P562" s="220">
        <f>SUM(P563:P591)</f>
        <v>0</v>
      </c>
      <c r="Q562" s="219"/>
      <c r="R562" s="220">
        <f>SUM(R563:R591)</f>
        <v>0</v>
      </c>
      <c r="S562" s="219"/>
      <c r="T562" s="221">
        <f>SUM(T563:T591)</f>
        <v>0</v>
      </c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R562" s="222" t="s">
        <v>87</v>
      </c>
      <c r="AT562" s="223" t="s">
        <v>78</v>
      </c>
      <c r="AU562" s="223" t="s">
        <v>87</v>
      </c>
      <c r="AY562" s="222" t="s">
        <v>136</v>
      </c>
      <c r="BK562" s="224">
        <f>SUM(BK563:BK591)</f>
        <v>0</v>
      </c>
    </row>
    <row r="563" s="2" customFormat="1" ht="21.75" customHeight="1">
      <c r="A563" s="39"/>
      <c r="B563" s="40"/>
      <c r="C563" s="227" t="s">
        <v>897</v>
      </c>
      <c r="D563" s="227" t="s">
        <v>139</v>
      </c>
      <c r="E563" s="228" t="s">
        <v>898</v>
      </c>
      <c r="F563" s="229" t="s">
        <v>899</v>
      </c>
      <c r="G563" s="230" t="s">
        <v>354</v>
      </c>
      <c r="H563" s="231">
        <v>20.960999999999999</v>
      </c>
      <c r="I563" s="232"/>
      <c r="J563" s="233">
        <f>ROUND(I563*H563,2)</f>
        <v>0</v>
      </c>
      <c r="K563" s="229" t="s">
        <v>222</v>
      </c>
      <c r="L563" s="45"/>
      <c r="M563" s="234" t="s">
        <v>1</v>
      </c>
      <c r="N563" s="235" t="s">
        <v>44</v>
      </c>
      <c r="O563" s="92"/>
      <c r="P563" s="236">
        <f>O563*H563</f>
        <v>0</v>
      </c>
      <c r="Q563" s="236">
        <v>0</v>
      </c>
      <c r="R563" s="236">
        <f>Q563*H563</f>
        <v>0</v>
      </c>
      <c r="S563" s="236">
        <v>0</v>
      </c>
      <c r="T563" s="237">
        <f>S563*H563</f>
        <v>0</v>
      </c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R563" s="238" t="s">
        <v>155</v>
      </c>
      <c r="AT563" s="238" t="s">
        <v>139</v>
      </c>
      <c r="AU563" s="238" t="s">
        <v>89</v>
      </c>
      <c r="AY563" s="18" t="s">
        <v>136</v>
      </c>
      <c r="BE563" s="239">
        <f>IF(N563="základní",J563,0)</f>
        <v>0</v>
      </c>
      <c r="BF563" s="239">
        <f>IF(N563="snížená",J563,0)</f>
        <v>0</v>
      </c>
      <c r="BG563" s="239">
        <f>IF(N563="zákl. přenesená",J563,0)</f>
        <v>0</v>
      </c>
      <c r="BH563" s="239">
        <f>IF(N563="sníž. přenesená",J563,0)</f>
        <v>0</v>
      </c>
      <c r="BI563" s="239">
        <f>IF(N563="nulová",J563,0)</f>
        <v>0</v>
      </c>
      <c r="BJ563" s="18" t="s">
        <v>87</v>
      </c>
      <c r="BK563" s="239">
        <f>ROUND(I563*H563,2)</f>
        <v>0</v>
      </c>
      <c r="BL563" s="18" t="s">
        <v>155</v>
      </c>
      <c r="BM563" s="238" t="s">
        <v>900</v>
      </c>
    </row>
    <row r="564" s="14" customFormat="1">
      <c r="A564" s="14"/>
      <c r="B564" s="251"/>
      <c r="C564" s="252"/>
      <c r="D564" s="242" t="s">
        <v>145</v>
      </c>
      <c r="E564" s="253" t="s">
        <v>1</v>
      </c>
      <c r="F564" s="254" t="s">
        <v>901</v>
      </c>
      <c r="G564" s="252"/>
      <c r="H564" s="255">
        <v>1.0720000000000001</v>
      </c>
      <c r="I564" s="256"/>
      <c r="J564" s="252"/>
      <c r="K564" s="252"/>
      <c r="L564" s="257"/>
      <c r="M564" s="258"/>
      <c r="N564" s="259"/>
      <c r="O564" s="259"/>
      <c r="P564" s="259"/>
      <c r="Q564" s="259"/>
      <c r="R564" s="259"/>
      <c r="S564" s="259"/>
      <c r="T564" s="260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1" t="s">
        <v>145</v>
      </c>
      <c r="AU564" s="261" t="s">
        <v>89</v>
      </c>
      <c r="AV564" s="14" t="s">
        <v>89</v>
      </c>
      <c r="AW564" s="14" t="s">
        <v>35</v>
      </c>
      <c r="AX564" s="14" t="s">
        <v>79</v>
      </c>
      <c r="AY564" s="261" t="s">
        <v>136</v>
      </c>
    </row>
    <row r="565" s="14" customFormat="1">
      <c r="A565" s="14"/>
      <c r="B565" s="251"/>
      <c r="C565" s="252"/>
      <c r="D565" s="242" t="s">
        <v>145</v>
      </c>
      <c r="E565" s="253" t="s">
        <v>1</v>
      </c>
      <c r="F565" s="254" t="s">
        <v>902</v>
      </c>
      <c r="G565" s="252"/>
      <c r="H565" s="255">
        <v>5.5350000000000001</v>
      </c>
      <c r="I565" s="256"/>
      <c r="J565" s="252"/>
      <c r="K565" s="252"/>
      <c r="L565" s="257"/>
      <c r="M565" s="258"/>
      <c r="N565" s="259"/>
      <c r="O565" s="259"/>
      <c r="P565" s="259"/>
      <c r="Q565" s="259"/>
      <c r="R565" s="259"/>
      <c r="S565" s="259"/>
      <c r="T565" s="260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1" t="s">
        <v>145</v>
      </c>
      <c r="AU565" s="261" t="s">
        <v>89</v>
      </c>
      <c r="AV565" s="14" t="s">
        <v>89</v>
      </c>
      <c r="AW565" s="14" t="s">
        <v>35</v>
      </c>
      <c r="AX565" s="14" t="s">
        <v>79</v>
      </c>
      <c r="AY565" s="261" t="s">
        <v>136</v>
      </c>
    </row>
    <row r="566" s="14" customFormat="1">
      <c r="A566" s="14"/>
      <c r="B566" s="251"/>
      <c r="C566" s="252"/>
      <c r="D566" s="242" t="s">
        <v>145</v>
      </c>
      <c r="E566" s="253" t="s">
        <v>1</v>
      </c>
      <c r="F566" s="254" t="s">
        <v>903</v>
      </c>
      <c r="G566" s="252"/>
      <c r="H566" s="255">
        <v>1.98</v>
      </c>
      <c r="I566" s="256"/>
      <c r="J566" s="252"/>
      <c r="K566" s="252"/>
      <c r="L566" s="257"/>
      <c r="M566" s="258"/>
      <c r="N566" s="259"/>
      <c r="O566" s="259"/>
      <c r="P566" s="259"/>
      <c r="Q566" s="259"/>
      <c r="R566" s="259"/>
      <c r="S566" s="259"/>
      <c r="T566" s="260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1" t="s">
        <v>145</v>
      </c>
      <c r="AU566" s="261" t="s">
        <v>89</v>
      </c>
      <c r="AV566" s="14" t="s">
        <v>89</v>
      </c>
      <c r="AW566" s="14" t="s">
        <v>35</v>
      </c>
      <c r="AX566" s="14" t="s">
        <v>79</v>
      </c>
      <c r="AY566" s="261" t="s">
        <v>136</v>
      </c>
    </row>
    <row r="567" s="14" customFormat="1">
      <c r="A567" s="14"/>
      <c r="B567" s="251"/>
      <c r="C567" s="252"/>
      <c r="D567" s="242" t="s">
        <v>145</v>
      </c>
      <c r="E567" s="253" t="s">
        <v>1</v>
      </c>
      <c r="F567" s="254" t="s">
        <v>904</v>
      </c>
      <c r="G567" s="252"/>
      <c r="H567" s="255">
        <v>12.374000000000001</v>
      </c>
      <c r="I567" s="256"/>
      <c r="J567" s="252"/>
      <c r="K567" s="252"/>
      <c r="L567" s="257"/>
      <c r="M567" s="258"/>
      <c r="N567" s="259"/>
      <c r="O567" s="259"/>
      <c r="P567" s="259"/>
      <c r="Q567" s="259"/>
      <c r="R567" s="259"/>
      <c r="S567" s="259"/>
      <c r="T567" s="260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61" t="s">
        <v>145</v>
      </c>
      <c r="AU567" s="261" t="s">
        <v>89</v>
      </c>
      <c r="AV567" s="14" t="s">
        <v>89</v>
      </c>
      <c r="AW567" s="14" t="s">
        <v>35</v>
      </c>
      <c r="AX567" s="14" t="s">
        <v>79</v>
      </c>
      <c r="AY567" s="261" t="s">
        <v>136</v>
      </c>
    </row>
    <row r="568" s="15" customFormat="1">
      <c r="A568" s="15"/>
      <c r="B568" s="269"/>
      <c r="C568" s="270"/>
      <c r="D568" s="242" t="s">
        <v>145</v>
      </c>
      <c r="E568" s="271" t="s">
        <v>1</v>
      </c>
      <c r="F568" s="272" t="s">
        <v>244</v>
      </c>
      <c r="G568" s="270"/>
      <c r="H568" s="273">
        <v>20.960999999999999</v>
      </c>
      <c r="I568" s="274"/>
      <c r="J568" s="270"/>
      <c r="K568" s="270"/>
      <c r="L568" s="275"/>
      <c r="M568" s="276"/>
      <c r="N568" s="277"/>
      <c r="O568" s="277"/>
      <c r="P568" s="277"/>
      <c r="Q568" s="277"/>
      <c r="R568" s="277"/>
      <c r="S568" s="277"/>
      <c r="T568" s="278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T568" s="279" t="s">
        <v>145</v>
      </c>
      <c r="AU568" s="279" t="s">
        <v>89</v>
      </c>
      <c r="AV568" s="15" t="s">
        <v>155</v>
      </c>
      <c r="AW568" s="15" t="s">
        <v>35</v>
      </c>
      <c r="AX568" s="15" t="s">
        <v>87</v>
      </c>
      <c r="AY568" s="279" t="s">
        <v>136</v>
      </c>
    </row>
    <row r="569" s="2" customFormat="1" ht="24.15" customHeight="1">
      <c r="A569" s="39"/>
      <c r="B569" s="40"/>
      <c r="C569" s="227" t="s">
        <v>905</v>
      </c>
      <c r="D569" s="227" t="s">
        <v>139</v>
      </c>
      <c r="E569" s="228" t="s">
        <v>906</v>
      </c>
      <c r="F569" s="229" t="s">
        <v>907</v>
      </c>
      <c r="G569" s="230" t="s">
        <v>354</v>
      </c>
      <c r="H569" s="231">
        <v>293.45400000000001</v>
      </c>
      <c r="I569" s="232"/>
      <c r="J569" s="233">
        <f>ROUND(I569*H569,2)</f>
        <v>0</v>
      </c>
      <c r="K569" s="229" t="s">
        <v>222</v>
      </c>
      <c r="L569" s="45"/>
      <c r="M569" s="234" t="s">
        <v>1</v>
      </c>
      <c r="N569" s="235" t="s">
        <v>44</v>
      </c>
      <c r="O569" s="92"/>
      <c r="P569" s="236">
        <f>O569*H569</f>
        <v>0</v>
      </c>
      <c r="Q569" s="236">
        <v>0</v>
      </c>
      <c r="R569" s="236">
        <f>Q569*H569</f>
        <v>0</v>
      </c>
      <c r="S569" s="236">
        <v>0</v>
      </c>
      <c r="T569" s="237">
        <f>S569*H569</f>
        <v>0</v>
      </c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R569" s="238" t="s">
        <v>155</v>
      </c>
      <c r="AT569" s="238" t="s">
        <v>139</v>
      </c>
      <c r="AU569" s="238" t="s">
        <v>89</v>
      </c>
      <c r="AY569" s="18" t="s">
        <v>136</v>
      </c>
      <c r="BE569" s="239">
        <f>IF(N569="základní",J569,0)</f>
        <v>0</v>
      </c>
      <c r="BF569" s="239">
        <f>IF(N569="snížená",J569,0)</f>
        <v>0</v>
      </c>
      <c r="BG569" s="239">
        <f>IF(N569="zákl. přenesená",J569,0)</f>
        <v>0</v>
      </c>
      <c r="BH569" s="239">
        <f>IF(N569="sníž. přenesená",J569,0)</f>
        <v>0</v>
      </c>
      <c r="BI569" s="239">
        <f>IF(N569="nulová",J569,0)</f>
        <v>0</v>
      </c>
      <c r="BJ569" s="18" t="s">
        <v>87</v>
      </c>
      <c r="BK569" s="239">
        <f>ROUND(I569*H569,2)</f>
        <v>0</v>
      </c>
      <c r="BL569" s="18" t="s">
        <v>155</v>
      </c>
      <c r="BM569" s="238" t="s">
        <v>908</v>
      </c>
    </row>
    <row r="570" s="14" customFormat="1">
      <c r="A570" s="14"/>
      <c r="B570" s="251"/>
      <c r="C570" s="252"/>
      <c r="D570" s="242" t="s">
        <v>145</v>
      </c>
      <c r="E570" s="253" t="s">
        <v>1</v>
      </c>
      <c r="F570" s="254" t="s">
        <v>909</v>
      </c>
      <c r="G570" s="252"/>
      <c r="H570" s="255">
        <v>293.45400000000001</v>
      </c>
      <c r="I570" s="256"/>
      <c r="J570" s="252"/>
      <c r="K570" s="252"/>
      <c r="L570" s="257"/>
      <c r="M570" s="258"/>
      <c r="N570" s="259"/>
      <c r="O570" s="259"/>
      <c r="P570" s="259"/>
      <c r="Q570" s="259"/>
      <c r="R570" s="259"/>
      <c r="S570" s="259"/>
      <c r="T570" s="260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1" t="s">
        <v>145</v>
      </c>
      <c r="AU570" s="261" t="s">
        <v>89</v>
      </c>
      <c r="AV570" s="14" t="s">
        <v>89</v>
      </c>
      <c r="AW570" s="14" t="s">
        <v>35</v>
      </c>
      <c r="AX570" s="14" t="s">
        <v>87</v>
      </c>
      <c r="AY570" s="261" t="s">
        <v>136</v>
      </c>
    </row>
    <row r="571" s="2" customFormat="1" ht="16.5" customHeight="1">
      <c r="A571" s="39"/>
      <c r="B571" s="40"/>
      <c r="C571" s="227" t="s">
        <v>910</v>
      </c>
      <c r="D571" s="227" t="s">
        <v>139</v>
      </c>
      <c r="E571" s="228" t="s">
        <v>911</v>
      </c>
      <c r="F571" s="229" t="s">
        <v>912</v>
      </c>
      <c r="G571" s="230" t="s">
        <v>354</v>
      </c>
      <c r="H571" s="231">
        <v>33.311999999999998</v>
      </c>
      <c r="I571" s="232"/>
      <c r="J571" s="233">
        <f>ROUND(I571*H571,2)</f>
        <v>0</v>
      </c>
      <c r="K571" s="229" t="s">
        <v>222</v>
      </c>
      <c r="L571" s="45"/>
      <c r="M571" s="234" t="s">
        <v>1</v>
      </c>
      <c r="N571" s="235" t="s">
        <v>44</v>
      </c>
      <c r="O571" s="92"/>
      <c r="P571" s="236">
        <f>O571*H571</f>
        <v>0</v>
      </c>
      <c r="Q571" s="236">
        <v>0</v>
      </c>
      <c r="R571" s="236">
        <f>Q571*H571</f>
        <v>0</v>
      </c>
      <c r="S571" s="236">
        <v>0</v>
      </c>
      <c r="T571" s="237">
        <f>S571*H571</f>
        <v>0</v>
      </c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R571" s="238" t="s">
        <v>155</v>
      </c>
      <c r="AT571" s="238" t="s">
        <v>139</v>
      </c>
      <c r="AU571" s="238" t="s">
        <v>89</v>
      </c>
      <c r="AY571" s="18" t="s">
        <v>136</v>
      </c>
      <c r="BE571" s="239">
        <f>IF(N571="základní",J571,0)</f>
        <v>0</v>
      </c>
      <c r="BF571" s="239">
        <f>IF(N571="snížená",J571,0)</f>
        <v>0</v>
      </c>
      <c r="BG571" s="239">
        <f>IF(N571="zákl. přenesená",J571,0)</f>
        <v>0</v>
      </c>
      <c r="BH571" s="239">
        <f>IF(N571="sníž. přenesená",J571,0)</f>
        <v>0</v>
      </c>
      <c r="BI571" s="239">
        <f>IF(N571="nulová",J571,0)</f>
        <v>0</v>
      </c>
      <c r="BJ571" s="18" t="s">
        <v>87</v>
      </c>
      <c r="BK571" s="239">
        <f>ROUND(I571*H571,2)</f>
        <v>0</v>
      </c>
      <c r="BL571" s="18" t="s">
        <v>155</v>
      </c>
      <c r="BM571" s="238" t="s">
        <v>913</v>
      </c>
    </row>
    <row r="572" s="14" customFormat="1">
      <c r="A572" s="14"/>
      <c r="B572" s="251"/>
      <c r="C572" s="252"/>
      <c r="D572" s="242" t="s">
        <v>145</v>
      </c>
      <c r="E572" s="253" t="s">
        <v>1</v>
      </c>
      <c r="F572" s="254" t="s">
        <v>914</v>
      </c>
      <c r="G572" s="252"/>
      <c r="H572" s="255">
        <v>7.585</v>
      </c>
      <c r="I572" s="256"/>
      <c r="J572" s="252"/>
      <c r="K572" s="252"/>
      <c r="L572" s="257"/>
      <c r="M572" s="258"/>
      <c r="N572" s="259"/>
      <c r="O572" s="259"/>
      <c r="P572" s="259"/>
      <c r="Q572" s="259"/>
      <c r="R572" s="259"/>
      <c r="S572" s="259"/>
      <c r="T572" s="260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61" t="s">
        <v>145</v>
      </c>
      <c r="AU572" s="261" t="s">
        <v>89</v>
      </c>
      <c r="AV572" s="14" t="s">
        <v>89</v>
      </c>
      <c r="AW572" s="14" t="s">
        <v>35</v>
      </c>
      <c r="AX572" s="14" t="s">
        <v>79</v>
      </c>
      <c r="AY572" s="261" t="s">
        <v>136</v>
      </c>
    </row>
    <row r="573" s="14" customFormat="1">
      <c r="A573" s="14"/>
      <c r="B573" s="251"/>
      <c r="C573" s="252"/>
      <c r="D573" s="242" t="s">
        <v>145</v>
      </c>
      <c r="E573" s="253" t="s">
        <v>1</v>
      </c>
      <c r="F573" s="254" t="s">
        <v>915</v>
      </c>
      <c r="G573" s="252"/>
      <c r="H573" s="255">
        <v>25.727</v>
      </c>
      <c r="I573" s="256"/>
      <c r="J573" s="252"/>
      <c r="K573" s="252"/>
      <c r="L573" s="257"/>
      <c r="M573" s="258"/>
      <c r="N573" s="259"/>
      <c r="O573" s="259"/>
      <c r="P573" s="259"/>
      <c r="Q573" s="259"/>
      <c r="R573" s="259"/>
      <c r="S573" s="259"/>
      <c r="T573" s="260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1" t="s">
        <v>145</v>
      </c>
      <c r="AU573" s="261" t="s">
        <v>89</v>
      </c>
      <c r="AV573" s="14" t="s">
        <v>89</v>
      </c>
      <c r="AW573" s="14" t="s">
        <v>35</v>
      </c>
      <c r="AX573" s="14" t="s">
        <v>79</v>
      </c>
      <c r="AY573" s="261" t="s">
        <v>136</v>
      </c>
    </row>
    <row r="574" s="15" customFormat="1">
      <c r="A574" s="15"/>
      <c r="B574" s="269"/>
      <c r="C574" s="270"/>
      <c r="D574" s="242" t="s">
        <v>145</v>
      </c>
      <c r="E574" s="271" t="s">
        <v>1</v>
      </c>
      <c r="F574" s="272" t="s">
        <v>244</v>
      </c>
      <c r="G574" s="270"/>
      <c r="H574" s="273">
        <v>33.311999999999998</v>
      </c>
      <c r="I574" s="274"/>
      <c r="J574" s="270"/>
      <c r="K574" s="270"/>
      <c r="L574" s="275"/>
      <c r="M574" s="276"/>
      <c r="N574" s="277"/>
      <c r="O574" s="277"/>
      <c r="P574" s="277"/>
      <c r="Q574" s="277"/>
      <c r="R574" s="277"/>
      <c r="S574" s="277"/>
      <c r="T574" s="278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T574" s="279" t="s">
        <v>145</v>
      </c>
      <c r="AU574" s="279" t="s">
        <v>89</v>
      </c>
      <c r="AV574" s="15" t="s">
        <v>155</v>
      </c>
      <c r="AW574" s="15" t="s">
        <v>35</v>
      </c>
      <c r="AX574" s="15" t="s">
        <v>87</v>
      </c>
      <c r="AY574" s="279" t="s">
        <v>136</v>
      </c>
    </row>
    <row r="575" s="2" customFormat="1" ht="24.15" customHeight="1">
      <c r="A575" s="39"/>
      <c r="B575" s="40"/>
      <c r="C575" s="227" t="s">
        <v>916</v>
      </c>
      <c r="D575" s="227" t="s">
        <v>139</v>
      </c>
      <c r="E575" s="228" t="s">
        <v>917</v>
      </c>
      <c r="F575" s="229" t="s">
        <v>918</v>
      </c>
      <c r="G575" s="230" t="s">
        <v>354</v>
      </c>
      <c r="H575" s="231">
        <v>466.368</v>
      </c>
      <c r="I575" s="232"/>
      <c r="J575" s="233">
        <f>ROUND(I575*H575,2)</f>
        <v>0</v>
      </c>
      <c r="K575" s="229" t="s">
        <v>222</v>
      </c>
      <c r="L575" s="45"/>
      <c r="M575" s="234" t="s">
        <v>1</v>
      </c>
      <c r="N575" s="235" t="s">
        <v>44</v>
      </c>
      <c r="O575" s="92"/>
      <c r="P575" s="236">
        <f>O575*H575</f>
        <v>0</v>
      </c>
      <c r="Q575" s="236">
        <v>0</v>
      </c>
      <c r="R575" s="236">
        <f>Q575*H575</f>
        <v>0</v>
      </c>
      <c r="S575" s="236">
        <v>0</v>
      </c>
      <c r="T575" s="237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238" t="s">
        <v>155</v>
      </c>
      <c r="AT575" s="238" t="s">
        <v>139</v>
      </c>
      <c r="AU575" s="238" t="s">
        <v>89</v>
      </c>
      <c r="AY575" s="18" t="s">
        <v>136</v>
      </c>
      <c r="BE575" s="239">
        <f>IF(N575="základní",J575,0)</f>
        <v>0</v>
      </c>
      <c r="BF575" s="239">
        <f>IF(N575="snížená",J575,0)</f>
        <v>0</v>
      </c>
      <c r="BG575" s="239">
        <f>IF(N575="zákl. přenesená",J575,0)</f>
        <v>0</v>
      </c>
      <c r="BH575" s="239">
        <f>IF(N575="sníž. přenesená",J575,0)</f>
        <v>0</v>
      </c>
      <c r="BI575" s="239">
        <f>IF(N575="nulová",J575,0)</f>
        <v>0</v>
      </c>
      <c r="BJ575" s="18" t="s">
        <v>87</v>
      </c>
      <c r="BK575" s="239">
        <f>ROUND(I575*H575,2)</f>
        <v>0</v>
      </c>
      <c r="BL575" s="18" t="s">
        <v>155</v>
      </c>
      <c r="BM575" s="238" t="s">
        <v>919</v>
      </c>
    </row>
    <row r="576" s="14" customFormat="1">
      <c r="A576" s="14"/>
      <c r="B576" s="251"/>
      <c r="C576" s="252"/>
      <c r="D576" s="242" t="s">
        <v>145</v>
      </c>
      <c r="E576" s="253" t="s">
        <v>1</v>
      </c>
      <c r="F576" s="254" t="s">
        <v>920</v>
      </c>
      <c r="G576" s="252"/>
      <c r="H576" s="255">
        <v>466.368</v>
      </c>
      <c r="I576" s="256"/>
      <c r="J576" s="252"/>
      <c r="K576" s="252"/>
      <c r="L576" s="257"/>
      <c r="M576" s="258"/>
      <c r="N576" s="259"/>
      <c r="O576" s="259"/>
      <c r="P576" s="259"/>
      <c r="Q576" s="259"/>
      <c r="R576" s="259"/>
      <c r="S576" s="259"/>
      <c r="T576" s="260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1" t="s">
        <v>145</v>
      </c>
      <c r="AU576" s="261" t="s">
        <v>89</v>
      </c>
      <c r="AV576" s="14" t="s">
        <v>89</v>
      </c>
      <c r="AW576" s="14" t="s">
        <v>35</v>
      </c>
      <c r="AX576" s="14" t="s">
        <v>87</v>
      </c>
      <c r="AY576" s="261" t="s">
        <v>136</v>
      </c>
    </row>
    <row r="577" s="2" customFormat="1" ht="24.15" customHeight="1">
      <c r="A577" s="39"/>
      <c r="B577" s="40"/>
      <c r="C577" s="227" t="s">
        <v>921</v>
      </c>
      <c r="D577" s="227" t="s">
        <v>139</v>
      </c>
      <c r="E577" s="228" t="s">
        <v>922</v>
      </c>
      <c r="F577" s="229" t="s">
        <v>923</v>
      </c>
      <c r="G577" s="230" t="s">
        <v>354</v>
      </c>
      <c r="H577" s="231">
        <v>20.960999999999999</v>
      </c>
      <c r="I577" s="232"/>
      <c r="J577" s="233">
        <f>ROUND(I577*H577,2)</f>
        <v>0</v>
      </c>
      <c r="K577" s="229" t="s">
        <v>222</v>
      </c>
      <c r="L577" s="45"/>
      <c r="M577" s="234" t="s">
        <v>1</v>
      </c>
      <c r="N577" s="235" t="s">
        <v>44</v>
      </c>
      <c r="O577" s="92"/>
      <c r="P577" s="236">
        <f>O577*H577</f>
        <v>0</v>
      </c>
      <c r="Q577" s="236">
        <v>0</v>
      </c>
      <c r="R577" s="236">
        <f>Q577*H577</f>
        <v>0</v>
      </c>
      <c r="S577" s="236">
        <v>0</v>
      </c>
      <c r="T577" s="237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38" t="s">
        <v>155</v>
      </c>
      <c r="AT577" s="238" t="s">
        <v>139</v>
      </c>
      <c r="AU577" s="238" t="s">
        <v>89</v>
      </c>
      <c r="AY577" s="18" t="s">
        <v>136</v>
      </c>
      <c r="BE577" s="239">
        <f>IF(N577="základní",J577,0)</f>
        <v>0</v>
      </c>
      <c r="BF577" s="239">
        <f>IF(N577="snížená",J577,0)</f>
        <v>0</v>
      </c>
      <c r="BG577" s="239">
        <f>IF(N577="zákl. přenesená",J577,0)</f>
        <v>0</v>
      </c>
      <c r="BH577" s="239">
        <f>IF(N577="sníž. přenesená",J577,0)</f>
        <v>0</v>
      </c>
      <c r="BI577" s="239">
        <f>IF(N577="nulová",J577,0)</f>
        <v>0</v>
      </c>
      <c r="BJ577" s="18" t="s">
        <v>87</v>
      </c>
      <c r="BK577" s="239">
        <f>ROUND(I577*H577,2)</f>
        <v>0</v>
      </c>
      <c r="BL577" s="18" t="s">
        <v>155</v>
      </c>
      <c r="BM577" s="238" t="s">
        <v>924</v>
      </c>
    </row>
    <row r="578" s="2" customFormat="1" ht="24.15" customHeight="1">
      <c r="A578" s="39"/>
      <c r="B578" s="40"/>
      <c r="C578" s="227" t="s">
        <v>925</v>
      </c>
      <c r="D578" s="227" t="s">
        <v>139</v>
      </c>
      <c r="E578" s="228" t="s">
        <v>926</v>
      </c>
      <c r="F578" s="229" t="s">
        <v>927</v>
      </c>
      <c r="G578" s="230" t="s">
        <v>354</v>
      </c>
      <c r="H578" s="231">
        <v>33.311999999999998</v>
      </c>
      <c r="I578" s="232"/>
      <c r="J578" s="233">
        <f>ROUND(I578*H578,2)</f>
        <v>0</v>
      </c>
      <c r="K578" s="229" t="s">
        <v>222</v>
      </c>
      <c r="L578" s="45"/>
      <c r="M578" s="234" t="s">
        <v>1</v>
      </c>
      <c r="N578" s="235" t="s">
        <v>44</v>
      </c>
      <c r="O578" s="92"/>
      <c r="P578" s="236">
        <f>O578*H578</f>
        <v>0</v>
      </c>
      <c r="Q578" s="236">
        <v>0</v>
      </c>
      <c r="R578" s="236">
        <f>Q578*H578</f>
        <v>0</v>
      </c>
      <c r="S578" s="236">
        <v>0</v>
      </c>
      <c r="T578" s="237">
        <f>S578*H578</f>
        <v>0</v>
      </c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R578" s="238" t="s">
        <v>155</v>
      </c>
      <c r="AT578" s="238" t="s">
        <v>139</v>
      </c>
      <c r="AU578" s="238" t="s">
        <v>89</v>
      </c>
      <c r="AY578" s="18" t="s">
        <v>136</v>
      </c>
      <c r="BE578" s="239">
        <f>IF(N578="základní",J578,0)</f>
        <v>0</v>
      </c>
      <c r="BF578" s="239">
        <f>IF(N578="snížená",J578,0)</f>
        <v>0</v>
      </c>
      <c r="BG578" s="239">
        <f>IF(N578="zákl. přenesená",J578,0)</f>
        <v>0</v>
      </c>
      <c r="BH578" s="239">
        <f>IF(N578="sníž. přenesená",J578,0)</f>
        <v>0</v>
      </c>
      <c r="BI578" s="239">
        <f>IF(N578="nulová",J578,0)</f>
        <v>0</v>
      </c>
      <c r="BJ578" s="18" t="s">
        <v>87</v>
      </c>
      <c r="BK578" s="239">
        <f>ROUND(I578*H578,2)</f>
        <v>0</v>
      </c>
      <c r="BL578" s="18" t="s">
        <v>155</v>
      </c>
      <c r="BM578" s="238" t="s">
        <v>928</v>
      </c>
    </row>
    <row r="579" s="2" customFormat="1" ht="37.8" customHeight="1">
      <c r="A579" s="39"/>
      <c r="B579" s="40"/>
      <c r="C579" s="227" t="s">
        <v>929</v>
      </c>
      <c r="D579" s="227" t="s">
        <v>139</v>
      </c>
      <c r="E579" s="228" t="s">
        <v>930</v>
      </c>
      <c r="F579" s="229" t="s">
        <v>931</v>
      </c>
      <c r="G579" s="230" t="s">
        <v>354</v>
      </c>
      <c r="H579" s="231">
        <v>21.521000000000001</v>
      </c>
      <c r="I579" s="232"/>
      <c r="J579" s="233">
        <f>ROUND(I579*H579,2)</f>
        <v>0</v>
      </c>
      <c r="K579" s="229" t="s">
        <v>222</v>
      </c>
      <c r="L579" s="45"/>
      <c r="M579" s="234" t="s">
        <v>1</v>
      </c>
      <c r="N579" s="235" t="s">
        <v>44</v>
      </c>
      <c r="O579" s="92"/>
      <c r="P579" s="236">
        <f>O579*H579</f>
        <v>0</v>
      </c>
      <c r="Q579" s="236">
        <v>0</v>
      </c>
      <c r="R579" s="236">
        <f>Q579*H579</f>
        <v>0</v>
      </c>
      <c r="S579" s="236">
        <v>0</v>
      </c>
      <c r="T579" s="237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238" t="s">
        <v>155</v>
      </c>
      <c r="AT579" s="238" t="s">
        <v>139</v>
      </c>
      <c r="AU579" s="238" t="s">
        <v>89</v>
      </c>
      <c r="AY579" s="18" t="s">
        <v>136</v>
      </c>
      <c r="BE579" s="239">
        <f>IF(N579="základní",J579,0)</f>
        <v>0</v>
      </c>
      <c r="BF579" s="239">
        <f>IF(N579="snížená",J579,0)</f>
        <v>0</v>
      </c>
      <c r="BG579" s="239">
        <f>IF(N579="zákl. přenesená",J579,0)</f>
        <v>0</v>
      </c>
      <c r="BH579" s="239">
        <f>IF(N579="sníž. přenesená",J579,0)</f>
        <v>0</v>
      </c>
      <c r="BI579" s="239">
        <f>IF(N579="nulová",J579,0)</f>
        <v>0</v>
      </c>
      <c r="BJ579" s="18" t="s">
        <v>87</v>
      </c>
      <c r="BK579" s="239">
        <f>ROUND(I579*H579,2)</f>
        <v>0</v>
      </c>
      <c r="BL579" s="18" t="s">
        <v>155</v>
      </c>
      <c r="BM579" s="238" t="s">
        <v>932</v>
      </c>
    </row>
    <row r="580" s="14" customFormat="1">
      <c r="A580" s="14"/>
      <c r="B580" s="251"/>
      <c r="C580" s="252"/>
      <c r="D580" s="242" t="s">
        <v>145</v>
      </c>
      <c r="E580" s="253" t="s">
        <v>1</v>
      </c>
      <c r="F580" s="254" t="s">
        <v>901</v>
      </c>
      <c r="G580" s="252"/>
      <c r="H580" s="255">
        <v>1.0720000000000001</v>
      </c>
      <c r="I580" s="256"/>
      <c r="J580" s="252"/>
      <c r="K580" s="252"/>
      <c r="L580" s="257"/>
      <c r="M580" s="258"/>
      <c r="N580" s="259"/>
      <c r="O580" s="259"/>
      <c r="P580" s="259"/>
      <c r="Q580" s="259"/>
      <c r="R580" s="259"/>
      <c r="S580" s="259"/>
      <c r="T580" s="260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61" t="s">
        <v>145</v>
      </c>
      <c r="AU580" s="261" t="s">
        <v>89</v>
      </c>
      <c r="AV580" s="14" t="s">
        <v>89</v>
      </c>
      <c r="AW580" s="14" t="s">
        <v>35</v>
      </c>
      <c r="AX580" s="14" t="s">
        <v>79</v>
      </c>
      <c r="AY580" s="261" t="s">
        <v>136</v>
      </c>
    </row>
    <row r="581" s="14" customFormat="1">
      <c r="A581" s="14"/>
      <c r="B581" s="251"/>
      <c r="C581" s="252"/>
      <c r="D581" s="242" t="s">
        <v>145</v>
      </c>
      <c r="E581" s="253" t="s">
        <v>1</v>
      </c>
      <c r="F581" s="254" t="s">
        <v>914</v>
      </c>
      <c r="G581" s="252"/>
      <c r="H581" s="255">
        <v>7.585</v>
      </c>
      <c r="I581" s="256"/>
      <c r="J581" s="252"/>
      <c r="K581" s="252"/>
      <c r="L581" s="257"/>
      <c r="M581" s="258"/>
      <c r="N581" s="259"/>
      <c r="O581" s="259"/>
      <c r="P581" s="259"/>
      <c r="Q581" s="259"/>
      <c r="R581" s="259"/>
      <c r="S581" s="259"/>
      <c r="T581" s="260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1" t="s">
        <v>145</v>
      </c>
      <c r="AU581" s="261" t="s">
        <v>89</v>
      </c>
      <c r="AV581" s="14" t="s">
        <v>89</v>
      </c>
      <c r="AW581" s="14" t="s">
        <v>35</v>
      </c>
      <c r="AX581" s="14" t="s">
        <v>79</v>
      </c>
      <c r="AY581" s="261" t="s">
        <v>136</v>
      </c>
    </row>
    <row r="582" s="14" customFormat="1">
      <c r="A582" s="14"/>
      <c r="B582" s="251"/>
      <c r="C582" s="252"/>
      <c r="D582" s="242" t="s">
        <v>145</v>
      </c>
      <c r="E582" s="253" t="s">
        <v>1</v>
      </c>
      <c r="F582" s="254" t="s">
        <v>933</v>
      </c>
      <c r="G582" s="252"/>
      <c r="H582" s="255">
        <v>12.864000000000001</v>
      </c>
      <c r="I582" s="256"/>
      <c r="J582" s="252"/>
      <c r="K582" s="252"/>
      <c r="L582" s="257"/>
      <c r="M582" s="258"/>
      <c r="N582" s="259"/>
      <c r="O582" s="259"/>
      <c r="P582" s="259"/>
      <c r="Q582" s="259"/>
      <c r="R582" s="259"/>
      <c r="S582" s="259"/>
      <c r="T582" s="260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61" t="s">
        <v>145</v>
      </c>
      <c r="AU582" s="261" t="s">
        <v>89</v>
      </c>
      <c r="AV582" s="14" t="s">
        <v>89</v>
      </c>
      <c r="AW582" s="14" t="s">
        <v>35</v>
      </c>
      <c r="AX582" s="14" t="s">
        <v>79</v>
      </c>
      <c r="AY582" s="261" t="s">
        <v>136</v>
      </c>
    </row>
    <row r="583" s="15" customFormat="1">
      <c r="A583" s="15"/>
      <c r="B583" s="269"/>
      <c r="C583" s="270"/>
      <c r="D583" s="242" t="s">
        <v>145</v>
      </c>
      <c r="E583" s="271" t="s">
        <v>1</v>
      </c>
      <c r="F583" s="272" t="s">
        <v>244</v>
      </c>
      <c r="G583" s="270"/>
      <c r="H583" s="273">
        <v>21.521000000000001</v>
      </c>
      <c r="I583" s="274"/>
      <c r="J583" s="270"/>
      <c r="K583" s="270"/>
      <c r="L583" s="275"/>
      <c r="M583" s="276"/>
      <c r="N583" s="277"/>
      <c r="O583" s="277"/>
      <c r="P583" s="277"/>
      <c r="Q583" s="277"/>
      <c r="R583" s="277"/>
      <c r="S583" s="277"/>
      <c r="T583" s="278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T583" s="279" t="s">
        <v>145</v>
      </c>
      <c r="AU583" s="279" t="s">
        <v>89</v>
      </c>
      <c r="AV583" s="15" t="s">
        <v>155</v>
      </c>
      <c r="AW583" s="15" t="s">
        <v>35</v>
      </c>
      <c r="AX583" s="15" t="s">
        <v>87</v>
      </c>
      <c r="AY583" s="279" t="s">
        <v>136</v>
      </c>
    </row>
    <row r="584" s="2" customFormat="1" ht="37.8" customHeight="1">
      <c r="A584" s="39"/>
      <c r="B584" s="40"/>
      <c r="C584" s="227" t="s">
        <v>934</v>
      </c>
      <c r="D584" s="227" t="s">
        <v>139</v>
      </c>
      <c r="E584" s="228" t="s">
        <v>935</v>
      </c>
      <c r="F584" s="229" t="s">
        <v>936</v>
      </c>
      <c r="G584" s="230" t="s">
        <v>354</v>
      </c>
      <c r="H584" s="231">
        <v>12.864000000000001</v>
      </c>
      <c r="I584" s="232"/>
      <c r="J584" s="233">
        <f>ROUND(I584*H584,2)</f>
        <v>0</v>
      </c>
      <c r="K584" s="229" t="s">
        <v>222</v>
      </c>
      <c r="L584" s="45"/>
      <c r="M584" s="234" t="s">
        <v>1</v>
      </c>
      <c r="N584" s="235" t="s">
        <v>44</v>
      </c>
      <c r="O584" s="92"/>
      <c r="P584" s="236">
        <f>O584*H584</f>
        <v>0</v>
      </c>
      <c r="Q584" s="236">
        <v>0</v>
      </c>
      <c r="R584" s="236">
        <f>Q584*H584</f>
        <v>0</v>
      </c>
      <c r="S584" s="236">
        <v>0</v>
      </c>
      <c r="T584" s="237">
        <f>S584*H584</f>
        <v>0</v>
      </c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R584" s="238" t="s">
        <v>155</v>
      </c>
      <c r="AT584" s="238" t="s">
        <v>139</v>
      </c>
      <c r="AU584" s="238" t="s">
        <v>89</v>
      </c>
      <c r="AY584" s="18" t="s">
        <v>136</v>
      </c>
      <c r="BE584" s="239">
        <f>IF(N584="základní",J584,0)</f>
        <v>0</v>
      </c>
      <c r="BF584" s="239">
        <f>IF(N584="snížená",J584,0)</f>
        <v>0</v>
      </c>
      <c r="BG584" s="239">
        <f>IF(N584="zákl. přenesená",J584,0)</f>
        <v>0</v>
      </c>
      <c r="BH584" s="239">
        <f>IF(N584="sníž. přenesená",J584,0)</f>
        <v>0</v>
      </c>
      <c r="BI584" s="239">
        <f>IF(N584="nulová",J584,0)</f>
        <v>0</v>
      </c>
      <c r="BJ584" s="18" t="s">
        <v>87</v>
      </c>
      <c r="BK584" s="239">
        <f>ROUND(I584*H584,2)</f>
        <v>0</v>
      </c>
      <c r="BL584" s="18" t="s">
        <v>155</v>
      </c>
      <c r="BM584" s="238" t="s">
        <v>937</v>
      </c>
    </row>
    <row r="585" s="14" customFormat="1">
      <c r="A585" s="14"/>
      <c r="B585" s="251"/>
      <c r="C585" s="252"/>
      <c r="D585" s="242" t="s">
        <v>145</v>
      </c>
      <c r="E585" s="253" t="s">
        <v>1</v>
      </c>
      <c r="F585" s="254" t="s">
        <v>933</v>
      </c>
      <c r="G585" s="252"/>
      <c r="H585" s="255">
        <v>12.864000000000001</v>
      </c>
      <c r="I585" s="256"/>
      <c r="J585" s="252"/>
      <c r="K585" s="252"/>
      <c r="L585" s="257"/>
      <c r="M585" s="258"/>
      <c r="N585" s="259"/>
      <c r="O585" s="259"/>
      <c r="P585" s="259"/>
      <c r="Q585" s="259"/>
      <c r="R585" s="259"/>
      <c r="S585" s="259"/>
      <c r="T585" s="260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61" t="s">
        <v>145</v>
      </c>
      <c r="AU585" s="261" t="s">
        <v>89</v>
      </c>
      <c r="AV585" s="14" t="s">
        <v>89</v>
      </c>
      <c r="AW585" s="14" t="s">
        <v>35</v>
      </c>
      <c r="AX585" s="14" t="s">
        <v>87</v>
      </c>
      <c r="AY585" s="261" t="s">
        <v>136</v>
      </c>
    </row>
    <row r="586" s="2" customFormat="1" ht="44.25" customHeight="1">
      <c r="A586" s="39"/>
      <c r="B586" s="40"/>
      <c r="C586" s="227" t="s">
        <v>938</v>
      </c>
      <c r="D586" s="227" t="s">
        <v>139</v>
      </c>
      <c r="E586" s="228" t="s">
        <v>939</v>
      </c>
      <c r="F586" s="229" t="s">
        <v>940</v>
      </c>
      <c r="G586" s="230" t="s">
        <v>354</v>
      </c>
      <c r="H586" s="231">
        <v>5.5350000000000001</v>
      </c>
      <c r="I586" s="232"/>
      <c r="J586" s="233">
        <f>ROUND(I586*H586,2)</f>
        <v>0</v>
      </c>
      <c r="K586" s="229" t="s">
        <v>222</v>
      </c>
      <c r="L586" s="45"/>
      <c r="M586" s="234" t="s">
        <v>1</v>
      </c>
      <c r="N586" s="235" t="s">
        <v>44</v>
      </c>
      <c r="O586" s="92"/>
      <c r="P586" s="236">
        <f>O586*H586</f>
        <v>0</v>
      </c>
      <c r="Q586" s="236">
        <v>0</v>
      </c>
      <c r="R586" s="236">
        <f>Q586*H586</f>
        <v>0</v>
      </c>
      <c r="S586" s="236">
        <v>0</v>
      </c>
      <c r="T586" s="237">
        <f>S586*H586</f>
        <v>0</v>
      </c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R586" s="238" t="s">
        <v>155</v>
      </c>
      <c r="AT586" s="238" t="s">
        <v>139</v>
      </c>
      <c r="AU586" s="238" t="s">
        <v>89</v>
      </c>
      <c r="AY586" s="18" t="s">
        <v>136</v>
      </c>
      <c r="BE586" s="239">
        <f>IF(N586="základní",J586,0)</f>
        <v>0</v>
      </c>
      <c r="BF586" s="239">
        <f>IF(N586="snížená",J586,0)</f>
        <v>0</v>
      </c>
      <c r="BG586" s="239">
        <f>IF(N586="zákl. přenesená",J586,0)</f>
        <v>0</v>
      </c>
      <c r="BH586" s="239">
        <f>IF(N586="sníž. přenesená",J586,0)</f>
        <v>0</v>
      </c>
      <c r="BI586" s="239">
        <f>IF(N586="nulová",J586,0)</f>
        <v>0</v>
      </c>
      <c r="BJ586" s="18" t="s">
        <v>87</v>
      </c>
      <c r="BK586" s="239">
        <f>ROUND(I586*H586,2)</f>
        <v>0</v>
      </c>
      <c r="BL586" s="18" t="s">
        <v>155</v>
      </c>
      <c r="BM586" s="238" t="s">
        <v>941</v>
      </c>
    </row>
    <row r="587" s="14" customFormat="1">
      <c r="A587" s="14"/>
      <c r="B587" s="251"/>
      <c r="C587" s="252"/>
      <c r="D587" s="242" t="s">
        <v>145</v>
      </c>
      <c r="E587" s="253" t="s">
        <v>1</v>
      </c>
      <c r="F587" s="254" t="s">
        <v>902</v>
      </c>
      <c r="G587" s="252"/>
      <c r="H587" s="255">
        <v>5.5350000000000001</v>
      </c>
      <c r="I587" s="256"/>
      <c r="J587" s="252"/>
      <c r="K587" s="252"/>
      <c r="L587" s="257"/>
      <c r="M587" s="258"/>
      <c r="N587" s="259"/>
      <c r="O587" s="259"/>
      <c r="P587" s="259"/>
      <c r="Q587" s="259"/>
      <c r="R587" s="259"/>
      <c r="S587" s="259"/>
      <c r="T587" s="260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61" t="s">
        <v>145</v>
      </c>
      <c r="AU587" s="261" t="s">
        <v>89</v>
      </c>
      <c r="AV587" s="14" t="s">
        <v>89</v>
      </c>
      <c r="AW587" s="14" t="s">
        <v>35</v>
      </c>
      <c r="AX587" s="14" t="s">
        <v>87</v>
      </c>
      <c r="AY587" s="261" t="s">
        <v>136</v>
      </c>
    </row>
    <row r="588" s="2" customFormat="1" ht="44.25" customHeight="1">
      <c r="A588" s="39"/>
      <c r="B588" s="40"/>
      <c r="C588" s="227" t="s">
        <v>942</v>
      </c>
      <c r="D588" s="227" t="s">
        <v>139</v>
      </c>
      <c r="E588" s="228" t="s">
        <v>943</v>
      </c>
      <c r="F588" s="229" t="s">
        <v>944</v>
      </c>
      <c r="G588" s="230" t="s">
        <v>354</v>
      </c>
      <c r="H588" s="231">
        <v>14.353999999999999</v>
      </c>
      <c r="I588" s="232"/>
      <c r="J588" s="233">
        <f>ROUND(I588*H588,2)</f>
        <v>0</v>
      </c>
      <c r="K588" s="229" t="s">
        <v>222</v>
      </c>
      <c r="L588" s="45"/>
      <c r="M588" s="234" t="s">
        <v>1</v>
      </c>
      <c r="N588" s="235" t="s">
        <v>44</v>
      </c>
      <c r="O588" s="92"/>
      <c r="P588" s="236">
        <f>O588*H588</f>
        <v>0</v>
      </c>
      <c r="Q588" s="236">
        <v>0</v>
      </c>
      <c r="R588" s="236">
        <f>Q588*H588</f>
        <v>0</v>
      </c>
      <c r="S588" s="236">
        <v>0</v>
      </c>
      <c r="T588" s="237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238" t="s">
        <v>155</v>
      </c>
      <c r="AT588" s="238" t="s">
        <v>139</v>
      </c>
      <c r="AU588" s="238" t="s">
        <v>89</v>
      </c>
      <c r="AY588" s="18" t="s">
        <v>136</v>
      </c>
      <c r="BE588" s="239">
        <f>IF(N588="základní",J588,0)</f>
        <v>0</v>
      </c>
      <c r="BF588" s="239">
        <f>IF(N588="snížená",J588,0)</f>
        <v>0</v>
      </c>
      <c r="BG588" s="239">
        <f>IF(N588="zákl. přenesená",J588,0)</f>
        <v>0</v>
      </c>
      <c r="BH588" s="239">
        <f>IF(N588="sníž. přenesená",J588,0)</f>
        <v>0</v>
      </c>
      <c r="BI588" s="239">
        <f>IF(N588="nulová",J588,0)</f>
        <v>0</v>
      </c>
      <c r="BJ588" s="18" t="s">
        <v>87</v>
      </c>
      <c r="BK588" s="239">
        <f>ROUND(I588*H588,2)</f>
        <v>0</v>
      </c>
      <c r="BL588" s="18" t="s">
        <v>155</v>
      </c>
      <c r="BM588" s="238" t="s">
        <v>945</v>
      </c>
    </row>
    <row r="589" s="14" customFormat="1">
      <c r="A589" s="14"/>
      <c r="B589" s="251"/>
      <c r="C589" s="252"/>
      <c r="D589" s="242" t="s">
        <v>145</v>
      </c>
      <c r="E589" s="253" t="s">
        <v>1</v>
      </c>
      <c r="F589" s="254" t="s">
        <v>903</v>
      </c>
      <c r="G589" s="252"/>
      <c r="H589" s="255">
        <v>1.98</v>
      </c>
      <c r="I589" s="256"/>
      <c r="J589" s="252"/>
      <c r="K589" s="252"/>
      <c r="L589" s="257"/>
      <c r="M589" s="258"/>
      <c r="N589" s="259"/>
      <c r="O589" s="259"/>
      <c r="P589" s="259"/>
      <c r="Q589" s="259"/>
      <c r="R589" s="259"/>
      <c r="S589" s="259"/>
      <c r="T589" s="260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61" t="s">
        <v>145</v>
      </c>
      <c r="AU589" s="261" t="s">
        <v>89</v>
      </c>
      <c r="AV589" s="14" t="s">
        <v>89</v>
      </c>
      <c r="AW589" s="14" t="s">
        <v>35</v>
      </c>
      <c r="AX589" s="14" t="s">
        <v>79</v>
      </c>
      <c r="AY589" s="261" t="s">
        <v>136</v>
      </c>
    </row>
    <row r="590" s="14" customFormat="1">
      <c r="A590" s="14"/>
      <c r="B590" s="251"/>
      <c r="C590" s="252"/>
      <c r="D590" s="242" t="s">
        <v>145</v>
      </c>
      <c r="E590" s="253" t="s">
        <v>1</v>
      </c>
      <c r="F590" s="254" t="s">
        <v>904</v>
      </c>
      <c r="G590" s="252"/>
      <c r="H590" s="255">
        <v>12.374000000000001</v>
      </c>
      <c r="I590" s="256"/>
      <c r="J590" s="252"/>
      <c r="K590" s="252"/>
      <c r="L590" s="257"/>
      <c r="M590" s="258"/>
      <c r="N590" s="259"/>
      <c r="O590" s="259"/>
      <c r="P590" s="259"/>
      <c r="Q590" s="259"/>
      <c r="R590" s="259"/>
      <c r="S590" s="259"/>
      <c r="T590" s="260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61" t="s">
        <v>145</v>
      </c>
      <c r="AU590" s="261" t="s">
        <v>89</v>
      </c>
      <c r="AV590" s="14" t="s">
        <v>89</v>
      </c>
      <c r="AW590" s="14" t="s">
        <v>35</v>
      </c>
      <c r="AX590" s="14" t="s">
        <v>79</v>
      </c>
      <c r="AY590" s="261" t="s">
        <v>136</v>
      </c>
    </row>
    <row r="591" s="15" customFormat="1">
      <c r="A591" s="15"/>
      <c r="B591" s="269"/>
      <c r="C591" s="270"/>
      <c r="D591" s="242" t="s">
        <v>145</v>
      </c>
      <c r="E591" s="271" t="s">
        <v>1</v>
      </c>
      <c r="F591" s="272" t="s">
        <v>244</v>
      </c>
      <c r="G591" s="270"/>
      <c r="H591" s="273">
        <v>14.353999999999999</v>
      </c>
      <c r="I591" s="274"/>
      <c r="J591" s="270"/>
      <c r="K591" s="270"/>
      <c r="L591" s="275"/>
      <c r="M591" s="276"/>
      <c r="N591" s="277"/>
      <c r="O591" s="277"/>
      <c r="P591" s="277"/>
      <c r="Q591" s="277"/>
      <c r="R591" s="277"/>
      <c r="S591" s="277"/>
      <c r="T591" s="278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T591" s="279" t="s">
        <v>145</v>
      </c>
      <c r="AU591" s="279" t="s">
        <v>89</v>
      </c>
      <c r="AV591" s="15" t="s">
        <v>155</v>
      </c>
      <c r="AW591" s="15" t="s">
        <v>35</v>
      </c>
      <c r="AX591" s="15" t="s">
        <v>87</v>
      </c>
      <c r="AY591" s="279" t="s">
        <v>136</v>
      </c>
    </row>
    <row r="592" s="12" customFormat="1" ht="22.8" customHeight="1">
      <c r="A592" s="12"/>
      <c r="B592" s="211"/>
      <c r="C592" s="212"/>
      <c r="D592" s="213" t="s">
        <v>78</v>
      </c>
      <c r="E592" s="225" t="s">
        <v>946</v>
      </c>
      <c r="F592" s="225" t="s">
        <v>947</v>
      </c>
      <c r="G592" s="212"/>
      <c r="H592" s="212"/>
      <c r="I592" s="215"/>
      <c r="J592" s="226">
        <f>BK592</f>
        <v>0</v>
      </c>
      <c r="K592" s="212"/>
      <c r="L592" s="217"/>
      <c r="M592" s="218"/>
      <c r="N592" s="219"/>
      <c r="O592" s="219"/>
      <c r="P592" s="220">
        <f>P593</f>
        <v>0</v>
      </c>
      <c r="Q592" s="219"/>
      <c r="R592" s="220">
        <f>R593</f>
        <v>0</v>
      </c>
      <c r="S592" s="219"/>
      <c r="T592" s="221">
        <f>T593</f>
        <v>0</v>
      </c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R592" s="222" t="s">
        <v>87</v>
      </c>
      <c r="AT592" s="223" t="s">
        <v>78</v>
      </c>
      <c r="AU592" s="223" t="s">
        <v>87</v>
      </c>
      <c r="AY592" s="222" t="s">
        <v>136</v>
      </c>
      <c r="BK592" s="224">
        <f>BK593</f>
        <v>0</v>
      </c>
    </row>
    <row r="593" s="2" customFormat="1" ht="24.15" customHeight="1">
      <c r="A593" s="39"/>
      <c r="B593" s="40"/>
      <c r="C593" s="227" t="s">
        <v>948</v>
      </c>
      <c r="D593" s="227" t="s">
        <v>139</v>
      </c>
      <c r="E593" s="228" t="s">
        <v>949</v>
      </c>
      <c r="F593" s="229" t="s">
        <v>950</v>
      </c>
      <c r="G593" s="230" t="s">
        <v>354</v>
      </c>
      <c r="H593" s="231">
        <v>263.37799999999999</v>
      </c>
      <c r="I593" s="232"/>
      <c r="J593" s="233">
        <f>ROUND(I593*H593,2)</f>
        <v>0</v>
      </c>
      <c r="K593" s="229" t="s">
        <v>222</v>
      </c>
      <c r="L593" s="45"/>
      <c r="M593" s="234" t="s">
        <v>1</v>
      </c>
      <c r="N593" s="235" t="s">
        <v>44</v>
      </c>
      <c r="O593" s="92"/>
      <c r="P593" s="236">
        <f>O593*H593</f>
        <v>0</v>
      </c>
      <c r="Q593" s="236">
        <v>0</v>
      </c>
      <c r="R593" s="236">
        <f>Q593*H593</f>
        <v>0</v>
      </c>
      <c r="S593" s="236">
        <v>0</v>
      </c>
      <c r="T593" s="237">
        <f>S593*H593</f>
        <v>0</v>
      </c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R593" s="238" t="s">
        <v>155</v>
      </c>
      <c r="AT593" s="238" t="s">
        <v>139</v>
      </c>
      <c r="AU593" s="238" t="s">
        <v>89</v>
      </c>
      <c r="AY593" s="18" t="s">
        <v>136</v>
      </c>
      <c r="BE593" s="239">
        <f>IF(N593="základní",J593,0)</f>
        <v>0</v>
      </c>
      <c r="BF593" s="239">
        <f>IF(N593="snížená",J593,0)</f>
        <v>0</v>
      </c>
      <c r="BG593" s="239">
        <f>IF(N593="zákl. přenesená",J593,0)</f>
        <v>0</v>
      </c>
      <c r="BH593" s="239">
        <f>IF(N593="sníž. přenesená",J593,0)</f>
        <v>0</v>
      </c>
      <c r="BI593" s="239">
        <f>IF(N593="nulová",J593,0)</f>
        <v>0</v>
      </c>
      <c r="BJ593" s="18" t="s">
        <v>87</v>
      </c>
      <c r="BK593" s="239">
        <f>ROUND(I593*H593,2)</f>
        <v>0</v>
      </c>
      <c r="BL593" s="18" t="s">
        <v>155</v>
      </c>
      <c r="BM593" s="238" t="s">
        <v>951</v>
      </c>
    </row>
    <row r="594" s="12" customFormat="1" ht="25.92" customHeight="1">
      <c r="A594" s="12"/>
      <c r="B594" s="211"/>
      <c r="C594" s="212"/>
      <c r="D594" s="213" t="s">
        <v>78</v>
      </c>
      <c r="E594" s="214" t="s">
        <v>952</v>
      </c>
      <c r="F594" s="214" t="s">
        <v>953</v>
      </c>
      <c r="G594" s="212"/>
      <c r="H594" s="212"/>
      <c r="I594" s="215"/>
      <c r="J594" s="216">
        <f>BK594</f>
        <v>0</v>
      </c>
      <c r="K594" s="212"/>
      <c r="L594" s="217"/>
      <c r="M594" s="218"/>
      <c r="N594" s="219"/>
      <c r="O594" s="219"/>
      <c r="P594" s="220">
        <f>P595</f>
        <v>0</v>
      </c>
      <c r="Q594" s="219"/>
      <c r="R594" s="220">
        <f>R595</f>
        <v>0.00022500000000000002</v>
      </c>
      <c r="S594" s="219"/>
      <c r="T594" s="221">
        <f>T595</f>
        <v>0</v>
      </c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R594" s="222" t="s">
        <v>89</v>
      </c>
      <c r="AT594" s="223" t="s">
        <v>78</v>
      </c>
      <c r="AU594" s="223" t="s">
        <v>79</v>
      </c>
      <c r="AY594" s="222" t="s">
        <v>136</v>
      </c>
      <c r="BK594" s="224">
        <f>BK595</f>
        <v>0</v>
      </c>
    </row>
    <row r="595" s="12" customFormat="1" ht="22.8" customHeight="1">
      <c r="A595" s="12"/>
      <c r="B595" s="211"/>
      <c r="C595" s="212"/>
      <c r="D595" s="213" t="s">
        <v>78</v>
      </c>
      <c r="E595" s="225" t="s">
        <v>954</v>
      </c>
      <c r="F595" s="225" t="s">
        <v>955</v>
      </c>
      <c r="G595" s="212"/>
      <c r="H595" s="212"/>
      <c r="I595" s="215"/>
      <c r="J595" s="226">
        <f>BK595</f>
        <v>0</v>
      </c>
      <c r="K595" s="212"/>
      <c r="L595" s="217"/>
      <c r="M595" s="218"/>
      <c r="N595" s="219"/>
      <c r="O595" s="219"/>
      <c r="P595" s="220">
        <f>SUM(P596:P598)</f>
        <v>0</v>
      </c>
      <c r="Q595" s="219"/>
      <c r="R595" s="220">
        <f>SUM(R596:R598)</f>
        <v>0.00022500000000000002</v>
      </c>
      <c r="S595" s="219"/>
      <c r="T595" s="221">
        <f>SUM(T596:T598)</f>
        <v>0</v>
      </c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R595" s="222" t="s">
        <v>89</v>
      </c>
      <c r="AT595" s="223" t="s">
        <v>78</v>
      </c>
      <c r="AU595" s="223" t="s">
        <v>87</v>
      </c>
      <c r="AY595" s="222" t="s">
        <v>136</v>
      </c>
      <c r="BK595" s="224">
        <f>SUM(BK596:BK598)</f>
        <v>0</v>
      </c>
    </row>
    <row r="596" s="2" customFormat="1" ht="24.15" customHeight="1">
      <c r="A596" s="39"/>
      <c r="B596" s="40"/>
      <c r="C596" s="227" t="s">
        <v>956</v>
      </c>
      <c r="D596" s="227" t="s">
        <v>139</v>
      </c>
      <c r="E596" s="228" t="s">
        <v>957</v>
      </c>
      <c r="F596" s="229" t="s">
        <v>958</v>
      </c>
      <c r="G596" s="230" t="s">
        <v>959</v>
      </c>
      <c r="H596" s="231">
        <v>4.5</v>
      </c>
      <c r="I596" s="232"/>
      <c r="J596" s="233">
        <f>ROUND(I596*H596,2)</f>
        <v>0</v>
      </c>
      <c r="K596" s="229" t="s">
        <v>1</v>
      </c>
      <c r="L596" s="45"/>
      <c r="M596" s="234" t="s">
        <v>1</v>
      </c>
      <c r="N596" s="235" t="s">
        <v>44</v>
      </c>
      <c r="O596" s="92"/>
      <c r="P596" s="236">
        <f>O596*H596</f>
        <v>0</v>
      </c>
      <c r="Q596" s="236">
        <v>5.0000000000000002E-05</v>
      </c>
      <c r="R596" s="236">
        <f>Q596*H596</f>
        <v>0.00022500000000000002</v>
      </c>
      <c r="S596" s="236">
        <v>0</v>
      </c>
      <c r="T596" s="237">
        <f>S596*H596</f>
        <v>0</v>
      </c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R596" s="238" t="s">
        <v>295</v>
      </c>
      <c r="AT596" s="238" t="s">
        <v>139</v>
      </c>
      <c r="AU596" s="238" t="s">
        <v>89</v>
      </c>
      <c r="AY596" s="18" t="s">
        <v>136</v>
      </c>
      <c r="BE596" s="239">
        <f>IF(N596="základní",J596,0)</f>
        <v>0</v>
      </c>
      <c r="BF596" s="239">
        <f>IF(N596="snížená",J596,0)</f>
        <v>0</v>
      </c>
      <c r="BG596" s="239">
        <f>IF(N596="zákl. přenesená",J596,0)</f>
        <v>0</v>
      </c>
      <c r="BH596" s="239">
        <f>IF(N596="sníž. přenesená",J596,0)</f>
        <v>0</v>
      </c>
      <c r="BI596" s="239">
        <f>IF(N596="nulová",J596,0)</f>
        <v>0</v>
      </c>
      <c r="BJ596" s="18" t="s">
        <v>87</v>
      </c>
      <c r="BK596" s="239">
        <f>ROUND(I596*H596,2)</f>
        <v>0</v>
      </c>
      <c r="BL596" s="18" t="s">
        <v>295</v>
      </c>
      <c r="BM596" s="238" t="s">
        <v>960</v>
      </c>
    </row>
    <row r="597" s="2" customFormat="1">
      <c r="A597" s="39"/>
      <c r="B597" s="40"/>
      <c r="C597" s="41"/>
      <c r="D597" s="242" t="s">
        <v>224</v>
      </c>
      <c r="E597" s="41"/>
      <c r="F597" s="265" t="s">
        <v>961</v>
      </c>
      <c r="G597" s="41"/>
      <c r="H597" s="41"/>
      <c r="I597" s="266"/>
      <c r="J597" s="41"/>
      <c r="K597" s="41"/>
      <c r="L597" s="45"/>
      <c r="M597" s="267"/>
      <c r="N597" s="268"/>
      <c r="O597" s="92"/>
      <c r="P597" s="92"/>
      <c r="Q597" s="92"/>
      <c r="R597" s="92"/>
      <c r="S597" s="92"/>
      <c r="T597" s="93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T597" s="18" t="s">
        <v>224</v>
      </c>
      <c r="AU597" s="18" t="s">
        <v>89</v>
      </c>
    </row>
    <row r="598" s="14" customFormat="1">
      <c r="A598" s="14"/>
      <c r="B598" s="251"/>
      <c r="C598" s="252"/>
      <c r="D598" s="242" t="s">
        <v>145</v>
      </c>
      <c r="E598" s="253" t="s">
        <v>1</v>
      </c>
      <c r="F598" s="254" t="s">
        <v>962</v>
      </c>
      <c r="G598" s="252"/>
      <c r="H598" s="255">
        <v>4.5</v>
      </c>
      <c r="I598" s="256"/>
      <c r="J598" s="252"/>
      <c r="K598" s="252"/>
      <c r="L598" s="257"/>
      <c r="M598" s="262"/>
      <c r="N598" s="263"/>
      <c r="O598" s="263"/>
      <c r="P598" s="263"/>
      <c r="Q598" s="263"/>
      <c r="R598" s="263"/>
      <c r="S598" s="263"/>
      <c r="T598" s="26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1" t="s">
        <v>145</v>
      </c>
      <c r="AU598" s="261" t="s">
        <v>89</v>
      </c>
      <c r="AV598" s="14" t="s">
        <v>89</v>
      </c>
      <c r="AW598" s="14" t="s">
        <v>35</v>
      </c>
      <c r="AX598" s="14" t="s">
        <v>87</v>
      </c>
      <c r="AY598" s="261" t="s">
        <v>136</v>
      </c>
    </row>
    <row r="599" s="2" customFormat="1" ht="6.96" customHeight="1">
      <c r="A599" s="39"/>
      <c r="B599" s="67"/>
      <c r="C599" s="68"/>
      <c r="D599" s="68"/>
      <c r="E599" s="68"/>
      <c r="F599" s="68"/>
      <c r="G599" s="68"/>
      <c r="H599" s="68"/>
      <c r="I599" s="68"/>
      <c r="J599" s="68"/>
      <c r="K599" s="68"/>
      <c r="L599" s="45"/>
      <c r="M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</row>
  </sheetData>
  <sheetProtection sheet="1" autoFilter="0" formatColumns="0" formatRows="0" objects="1" scenarios="1" spinCount="100000" saltValue="WcLX9aObbuZg6zt30vZeg6INiK/eQCTzzEK5ZUZEerC/TPECV5BaY8k2+6p7LxzyKI0VhGNGfVxShChBhPDXiQ==" hashValue="fhOA4hZsAnbiadmEpRDmw2qCJWY8gt19cX8yQDULg829mpOH1d+uRzbof2mXAk0GfEnmZ7IEOML+I4rLWEbuhA==" algorithmName="SHA-512" password="CC35"/>
  <autoFilter ref="C126:K598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1" customFormat="1" ht="12" customHeight="1">
      <c r="B8" s="21"/>
      <c r="D8" s="151" t="s">
        <v>109</v>
      </c>
      <c r="L8" s="21"/>
    </row>
    <row r="9" s="2" customFormat="1" ht="16.5" customHeight="1">
      <c r="A9" s="39"/>
      <c r="B9" s="45"/>
      <c r="C9" s="39"/>
      <c r="D9" s="39"/>
      <c r="E9" s="152" t="s">
        <v>204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963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964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22. 9. 2025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">
        <v>26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27</v>
      </c>
      <c r="F17" s="39"/>
      <c r="G17" s="39"/>
      <c r="H17" s="39"/>
      <c r="I17" s="151" t="s">
        <v>28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29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28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31</v>
      </c>
      <c r="E22" s="39"/>
      <c r="F22" s="39"/>
      <c r="G22" s="39"/>
      <c r="H22" s="39"/>
      <c r="I22" s="151" t="s">
        <v>25</v>
      </c>
      <c r="J22" s="142" t="s">
        <v>32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33</v>
      </c>
      <c r="F23" s="39"/>
      <c r="G23" s="39"/>
      <c r="H23" s="39"/>
      <c r="I23" s="151" t="s">
        <v>28</v>
      </c>
      <c r="J23" s="142" t="s">
        <v>34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36</v>
      </c>
      <c r="E25" s="39"/>
      <c r="F25" s="39"/>
      <c r="G25" s="39"/>
      <c r="H25" s="39"/>
      <c r="I25" s="151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37</v>
      </c>
      <c r="F26" s="39"/>
      <c r="G26" s="39"/>
      <c r="H26" s="39"/>
      <c r="I26" s="151" t="s">
        <v>28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38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39</v>
      </c>
      <c r="E32" s="39"/>
      <c r="F32" s="39"/>
      <c r="G32" s="39"/>
      <c r="H32" s="39"/>
      <c r="I32" s="39"/>
      <c r="J32" s="161">
        <f>ROUND(J123,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41</v>
      </c>
      <c r="G34" s="39"/>
      <c r="H34" s="39"/>
      <c r="I34" s="162" t="s">
        <v>40</v>
      </c>
      <c r="J34" s="162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43</v>
      </c>
      <c r="E35" s="151" t="s">
        <v>44</v>
      </c>
      <c r="F35" s="164">
        <f>ROUND((SUM(BE123:BE140)),  2)</f>
        <v>0</v>
      </c>
      <c r="G35" s="39"/>
      <c r="H35" s="39"/>
      <c r="I35" s="165">
        <v>0.20999999999999999</v>
      </c>
      <c r="J35" s="164">
        <f>ROUND(((SUM(BE123:BE140))*I35),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45</v>
      </c>
      <c r="F36" s="164">
        <f>ROUND((SUM(BF123:BF140)),  2)</f>
        <v>0</v>
      </c>
      <c r="G36" s="39"/>
      <c r="H36" s="39"/>
      <c r="I36" s="165">
        <v>0.12</v>
      </c>
      <c r="J36" s="164">
        <f>ROUND(((SUM(BF123:BF140))*I36),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46</v>
      </c>
      <c r="F37" s="164">
        <f>ROUND((SUM(BG123:BG140)),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47</v>
      </c>
      <c r="F38" s="164">
        <f>ROUND((SUM(BH123:BH140)),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48</v>
      </c>
      <c r="F39" s="164">
        <f>ROUND((SUM(BI123:BI140)),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49</v>
      </c>
      <c r="E41" s="168"/>
      <c r="F41" s="168"/>
      <c r="G41" s="169" t="s">
        <v>50</v>
      </c>
      <c r="H41" s="170" t="s">
        <v>51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109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204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963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101 - Zpevněné plochy - vyvolané náklady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Obec Zeleneč</v>
      </c>
      <c r="G91" s="41"/>
      <c r="H91" s="41"/>
      <c r="I91" s="33" t="s">
        <v>22</v>
      </c>
      <c r="J91" s="80" t="str">
        <f>IF(J14="","",J14)</f>
        <v>22. 9. 2025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40.05" customHeight="1">
      <c r="A93" s="39"/>
      <c r="B93" s="40"/>
      <c r="C93" s="33" t="s">
        <v>24</v>
      </c>
      <c r="D93" s="41"/>
      <c r="E93" s="41"/>
      <c r="F93" s="28" t="str">
        <f>E17</f>
        <v>Obec Zeleneč, Kasalova 467, 250 91 Zeleneč</v>
      </c>
      <c r="G93" s="41"/>
      <c r="H93" s="41"/>
      <c r="I93" s="33" t="s">
        <v>31</v>
      </c>
      <c r="J93" s="37" t="str">
        <f>E23</f>
        <v>PRODIN a.s., K Vápence 2745, 530 02 Pardubice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29</v>
      </c>
      <c r="D94" s="41"/>
      <c r="E94" s="41"/>
      <c r="F94" s="28" t="str">
        <f>IF(E20="","",E20)</f>
        <v>Vyplň údaj</v>
      </c>
      <c r="G94" s="41"/>
      <c r="H94" s="41"/>
      <c r="I94" s="33" t="s">
        <v>36</v>
      </c>
      <c r="J94" s="37" t="str">
        <f>E26</f>
        <v>Jana Förstlová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112</v>
      </c>
      <c r="D96" s="186"/>
      <c r="E96" s="186"/>
      <c r="F96" s="186"/>
      <c r="G96" s="186"/>
      <c r="H96" s="186"/>
      <c r="I96" s="186"/>
      <c r="J96" s="187" t="s">
        <v>113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114</v>
      </c>
      <c r="D98" s="41"/>
      <c r="E98" s="41"/>
      <c r="F98" s="41"/>
      <c r="G98" s="41"/>
      <c r="H98" s="41"/>
      <c r="I98" s="41"/>
      <c r="J98" s="111">
        <f>J123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115</v>
      </c>
    </row>
    <row r="99" s="9" customFormat="1" ht="24.96" customHeight="1">
      <c r="A99" s="9"/>
      <c r="B99" s="189"/>
      <c r="C99" s="190"/>
      <c r="D99" s="191" t="s">
        <v>965</v>
      </c>
      <c r="E99" s="192"/>
      <c r="F99" s="192"/>
      <c r="G99" s="192"/>
      <c r="H99" s="192"/>
      <c r="I99" s="192"/>
      <c r="J99" s="193">
        <f>J124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966</v>
      </c>
      <c r="E100" s="197"/>
      <c r="F100" s="197"/>
      <c r="G100" s="197"/>
      <c r="H100" s="197"/>
      <c r="I100" s="197"/>
      <c r="J100" s="198">
        <f>J125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967</v>
      </c>
      <c r="E101" s="197"/>
      <c r="F101" s="197"/>
      <c r="G101" s="197"/>
      <c r="H101" s="197"/>
      <c r="I101" s="197"/>
      <c r="J101" s="198">
        <f>J131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120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6.5" customHeight="1">
      <c r="A111" s="39"/>
      <c r="B111" s="40"/>
      <c r="C111" s="41"/>
      <c r="D111" s="41"/>
      <c r="E111" s="184" t="str">
        <f>E7</f>
        <v>Průchod kolem jezírka v Zelenči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1" customFormat="1" ht="12" customHeight="1">
      <c r="B112" s="22"/>
      <c r="C112" s="33" t="s">
        <v>109</v>
      </c>
      <c r="D112" s="23"/>
      <c r="E112" s="23"/>
      <c r="F112" s="23"/>
      <c r="G112" s="23"/>
      <c r="H112" s="23"/>
      <c r="I112" s="23"/>
      <c r="J112" s="23"/>
      <c r="K112" s="23"/>
      <c r="L112" s="21"/>
    </row>
    <row r="113" s="2" customFormat="1" ht="16.5" customHeight="1">
      <c r="A113" s="39"/>
      <c r="B113" s="40"/>
      <c r="C113" s="41"/>
      <c r="D113" s="41"/>
      <c r="E113" s="184" t="s">
        <v>204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963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6.5" customHeight="1">
      <c r="A115" s="39"/>
      <c r="B115" s="40"/>
      <c r="C115" s="41"/>
      <c r="D115" s="41"/>
      <c r="E115" s="77" t="str">
        <f>E11</f>
        <v>SO 101 - Zpevněné plochy - vyvolané náklady</v>
      </c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20</v>
      </c>
      <c r="D117" s="41"/>
      <c r="E117" s="41"/>
      <c r="F117" s="28" t="str">
        <f>F14</f>
        <v>Obec Zeleneč</v>
      </c>
      <c r="G117" s="41"/>
      <c r="H117" s="41"/>
      <c r="I117" s="33" t="s">
        <v>22</v>
      </c>
      <c r="J117" s="80" t="str">
        <f>IF(J14="","",J14)</f>
        <v>22. 9. 2025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40.05" customHeight="1">
      <c r="A119" s="39"/>
      <c r="B119" s="40"/>
      <c r="C119" s="33" t="s">
        <v>24</v>
      </c>
      <c r="D119" s="41"/>
      <c r="E119" s="41"/>
      <c r="F119" s="28" t="str">
        <f>E17</f>
        <v>Obec Zeleneč, Kasalova 467, 250 91 Zeleneč</v>
      </c>
      <c r="G119" s="41"/>
      <c r="H119" s="41"/>
      <c r="I119" s="33" t="s">
        <v>31</v>
      </c>
      <c r="J119" s="37" t="str">
        <f>E23</f>
        <v>PRODIN a.s., K Vápence 2745, 530 02 Pardubice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29</v>
      </c>
      <c r="D120" s="41"/>
      <c r="E120" s="41"/>
      <c r="F120" s="28" t="str">
        <f>IF(E20="","",E20)</f>
        <v>Vyplň údaj</v>
      </c>
      <c r="G120" s="41"/>
      <c r="H120" s="41"/>
      <c r="I120" s="33" t="s">
        <v>36</v>
      </c>
      <c r="J120" s="37" t="str">
        <f>E26</f>
        <v>Jana Förstlová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0.32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11" customFormat="1" ht="29.28" customHeight="1">
      <c r="A122" s="200"/>
      <c r="B122" s="201"/>
      <c r="C122" s="202" t="s">
        <v>121</v>
      </c>
      <c r="D122" s="203" t="s">
        <v>64</v>
      </c>
      <c r="E122" s="203" t="s">
        <v>60</v>
      </c>
      <c r="F122" s="203" t="s">
        <v>61</v>
      </c>
      <c r="G122" s="203" t="s">
        <v>122</v>
      </c>
      <c r="H122" s="203" t="s">
        <v>123</v>
      </c>
      <c r="I122" s="203" t="s">
        <v>124</v>
      </c>
      <c r="J122" s="203" t="s">
        <v>113</v>
      </c>
      <c r="K122" s="204" t="s">
        <v>125</v>
      </c>
      <c r="L122" s="205"/>
      <c r="M122" s="101" t="s">
        <v>1</v>
      </c>
      <c r="N122" s="102" t="s">
        <v>43</v>
      </c>
      <c r="O122" s="102" t="s">
        <v>126</v>
      </c>
      <c r="P122" s="102" t="s">
        <v>127</v>
      </c>
      <c r="Q122" s="102" t="s">
        <v>128</v>
      </c>
      <c r="R122" s="102" t="s">
        <v>129</v>
      </c>
      <c r="S122" s="102" t="s">
        <v>130</v>
      </c>
      <c r="T122" s="103" t="s">
        <v>131</v>
      </c>
      <c r="U122" s="200"/>
      <c r="V122" s="200"/>
      <c r="W122" s="200"/>
      <c r="X122" s="200"/>
      <c r="Y122" s="200"/>
      <c r="Z122" s="200"/>
      <c r="AA122" s="200"/>
      <c r="AB122" s="200"/>
      <c r="AC122" s="200"/>
      <c r="AD122" s="200"/>
      <c r="AE122" s="200"/>
    </row>
    <row r="123" s="2" customFormat="1" ht="22.8" customHeight="1">
      <c r="A123" s="39"/>
      <c r="B123" s="40"/>
      <c r="C123" s="108" t="s">
        <v>132</v>
      </c>
      <c r="D123" s="41"/>
      <c r="E123" s="41"/>
      <c r="F123" s="41"/>
      <c r="G123" s="41"/>
      <c r="H123" s="41"/>
      <c r="I123" s="41"/>
      <c r="J123" s="206">
        <f>BK123</f>
        <v>0</v>
      </c>
      <c r="K123" s="41"/>
      <c r="L123" s="45"/>
      <c r="M123" s="104"/>
      <c r="N123" s="207"/>
      <c r="O123" s="105"/>
      <c r="P123" s="208">
        <f>P124</f>
        <v>0</v>
      </c>
      <c r="Q123" s="105"/>
      <c r="R123" s="208">
        <f>R124</f>
        <v>0</v>
      </c>
      <c r="S123" s="105"/>
      <c r="T123" s="209">
        <f>T124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78</v>
      </c>
      <c r="AU123" s="18" t="s">
        <v>115</v>
      </c>
      <c r="BK123" s="210">
        <f>BK124</f>
        <v>0</v>
      </c>
    </row>
    <row r="124" s="12" customFormat="1" ht="25.92" customHeight="1">
      <c r="A124" s="12"/>
      <c r="B124" s="211"/>
      <c r="C124" s="212"/>
      <c r="D124" s="213" t="s">
        <v>78</v>
      </c>
      <c r="E124" s="214" t="s">
        <v>216</v>
      </c>
      <c r="F124" s="214" t="s">
        <v>216</v>
      </c>
      <c r="G124" s="212"/>
      <c r="H124" s="212"/>
      <c r="I124" s="215"/>
      <c r="J124" s="216">
        <f>BK124</f>
        <v>0</v>
      </c>
      <c r="K124" s="212"/>
      <c r="L124" s="217"/>
      <c r="M124" s="218"/>
      <c r="N124" s="219"/>
      <c r="O124" s="219"/>
      <c r="P124" s="220">
        <f>P125+P131</f>
        <v>0</v>
      </c>
      <c r="Q124" s="219"/>
      <c r="R124" s="220">
        <f>R125+R131</f>
        <v>0</v>
      </c>
      <c r="S124" s="219"/>
      <c r="T124" s="221">
        <f>T125+T131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87</v>
      </c>
      <c r="AT124" s="223" t="s">
        <v>78</v>
      </c>
      <c r="AU124" s="223" t="s">
        <v>79</v>
      </c>
      <c r="AY124" s="222" t="s">
        <v>136</v>
      </c>
      <c r="BK124" s="224">
        <f>BK125+BK131</f>
        <v>0</v>
      </c>
    </row>
    <row r="125" s="12" customFormat="1" ht="22.8" customHeight="1">
      <c r="A125" s="12"/>
      <c r="B125" s="211"/>
      <c r="C125" s="212"/>
      <c r="D125" s="213" t="s">
        <v>78</v>
      </c>
      <c r="E125" s="225" t="s">
        <v>968</v>
      </c>
      <c r="F125" s="225" t="s">
        <v>968</v>
      </c>
      <c r="G125" s="212"/>
      <c r="H125" s="212"/>
      <c r="I125" s="215"/>
      <c r="J125" s="226">
        <f>BK125</f>
        <v>0</v>
      </c>
      <c r="K125" s="212"/>
      <c r="L125" s="217"/>
      <c r="M125" s="218"/>
      <c r="N125" s="219"/>
      <c r="O125" s="219"/>
      <c r="P125" s="220">
        <f>SUM(P126:P130)</f>
        <v>0</v>
      </c>
      <c r="Q125" s="219"/>
      <c r="R125" s="220">
        <f>SUM(R126:R130)</f>
        <v>0</v>
      </c>
      <c r="S125" s="219"/>
      <c r="T125" s="221">
        <f>SUM(T126:T130)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2" t="s">
        <v>87</v>
      </c>
      <c r="AT125" s="223" t="s">
        <v>78</v>
      </c>
      <c r="AU125" s="223" t="s">
        <v>87</v>
      </c>
      <c r="AY125" s="222" t="s">
        <v>136</v>
      </c>
      <c r="BK125" s="224">
        <f>SUM(BK126:BK130)</f>
        <v>0</v>
      </c>
    </row>
    <row r="126" s="2" customFormat="1" ht="16.5" customHeight="1">
      <c r="A126" s="39"/>
      <c r="B126" s="40"/>
      <c r="C126" s="227" t="s">
        <v>87</v>
      </c>
      <c r="D126" s="227" t="s">
        <v>139</v>
      </c>
      <c r="E126" s="228" t="s">
        <v>87</v>
      </c>
      <c r="F126" s="229" t="s">
        <v>969</v>
      </c>
      <c r="G126" s="230" t="s">
        <v>142</v>
      </c>
      <c r="H126" s="231">
        <v>1</v>
      </c>
      <c r="I126" s="232"/>
      <c r="J126" s="233">
        <f>ROUND(I126*H126,2)</f>
        <v>0</v>
      </c>
      <c r="K126" s="229" t="s">
        <v>1</v>
      </c>
      <c r="L126" s="45"/>
      <c r="M126" s="234" t="s">
        <v>1</v>
      </c>
      <c r="N126" s="235" t="s">
        <v>44</v>
      </c>
      <c r="O126" s="92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8" t="s">
        <v>155</v>
      </c>
      <c r="AT126" s="238" t="s">
        <v>139</v>
      </c>
      <c r="AU126" s="238" t="s">
        <v>89</v>
      </c>
      <c r="AY126" s="18" t="s">
        <v>136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8" t="s">
        <v>87</v>
      </c>
      <c r="BK126" s="239">
        <f>ROUND(I126*H126,2)</f>
        <v>0</v>
      </c>
      <c r="BL126" s="18" t="s">
        <v>155</v>
      </c>
      <c r="BM126" s="238" t="s">
        <v>970</v>
      </c>
    </row>
    <row r="127" s="14" customFormat="1">
      <c r="A127" s="14"/>
      <c r="B127" s="251"/>
      <c r="C127" s="252"/>
      <c r="D127" s="242" t="s">
        <v>145</v>
      </c>
      <c r="E127" s="253" t="s">
        <v>1</v>
      </c>
      <c r="F127" s="254" t="s">
        <v>971</v>
      </c>
      <c r="G127" s="252"/>
      <c r="H127" s="255">
        <v>1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145</v>
      </c>
      <c r="AU127" s="261" t="s">
        <v>89</v>
      </c>
      <c r="AV127" s="14" t="s">
        <v>89</v>
      </c>
      <c r="AW127" s="14" t="s">
        <v>35</v>
      </c>
      <c r="AX127" s="14" t="s">
        <v>87</v>
      </c>
      <c r="AY127" s="261" t="s">
        <v>136</v>
      </c>
    </row>
    <row r="128" s="2" customFormat="1" ht="16.5" customHeight="1">
      <c r="A128" s="39"/>
      <c r="B128" s="40"/>
      <c r="C128" s="227" t="s">
        <v>89</v>
      </c>
      <c r="D128" s="227" t="s">
        <v>139</v>
      </c>
      <c r="E128" s="228" t="s">
        <v>89</v>
      </c>
      <c r="F128" s="229" t="s">
        <v>972</v>
      </c>
      <c r="G128" s="230" t="s">
        <v>142</v>
      </c>
      <c r="H128" s="231">
        <v>1</v>
      </c>
      <c r="I128" s="232"/>
      <c r="J128" s="233">
        <f>ROUND(I128*H128,2)</f>
        <v>0</v>
      </c>
      <c r="K128" s="229" t="s">
        <v>1</v>
      </c>
      <c r="L128" s="45"/>
      <c r="M128" s="234" t="s">
        <v>1</v>
      </c>
      <c r="N128" s="235" t="s">
        <v>44</v>
      </c>
      <c r="O128" s="92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8" t="s">
        <v>155</v>
      </c>
      <c r="AT128" s="238" t="s">
        <v>139</v>
      </c>
      <c r="AU128" s="238" t="s">
        <v>89</v>
      </c>
      <c r="AY128" s="18" t="s">
        <v>136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8" t="s">
        <v>87</v>
      </c>
      <c r="BK128" s="239">
        <f>ROUND(I128*H128,2)</f>
        <v>0</v>
      </c>
      <c r="BL128" s="18" t="s">
        <v>155</v>
      </c>
      <c r="BM128" s="238" t="s">
        <v>973</v>
      </c>
    </row>
    <row r="129" s="13" customFormat="1">
      <c r="A129" s="13"/>
      <c r="B129" s="240"/>
      <c r="C129" s="241"/>
      <c r="D129" s="242" t="s">
        <v>145</v>
      </c>
      <c r="E129" s="243" t="s">
        <v>1</v>
      </c>
      <c r="F129" s="244" t="s">
        <v>974</v>
      </c>
      <c r="G129" s="241"/>
      <c r="H129" s="243" t="s">
        <v>1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0" t="s">
        <v>145</v>
      </c>
      <c r="AU129" s="250" t="s">
        <v>89</v>
      </c>
      <c r="AV129" s="13" t="s">
        <v>87</v>
      </c>
      <c r="AW129" s="13" t="s">
        <v>35</v>
      </c>
      <c r="AX129" s="13" t="s">
        <v>79</v>
      </c>
      <c r="AY129" s="250" t="s">
        <v>136</v>
      </c>
    </row>
    <row r="130" s="14" customFormat="1">
      <c r="A130" s="14"/>
      <c r="B130" s="251"/>
      <c r="C130" s="252"/>
      <c r="D130" s="242" t="s">
        <v>145</v>
      </c>
      <c r="E130" s="253" t="s">
        <v>1</v>
      </c>
      <c r="F130" s="254" t="s">
        <v>87</v>
      </c>
      <c r="G130" s="252"/>
      <c r="H130" s="255">
        <v>1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145</v>
      </c>
      <c r="AU130" s="261" t="s">
        <v>89</v>
      </c>
      <c r="AV130" s="14" t="s">
        <v>89</v>
      </c>
      <c r="AW130" s="14" t="s">
        <v>35</v>
      </c>
      <c r="AX130" s="14" t="s">
        <v>87</v>
      </c>
      <c r="AY130" s="261" t="s">
        <v>136</v>
      </c>
    </row>
    <row r="131" s="12" customFormat="1" ht="22.8" customHeight="1">
      <c r="A131" s="12"/>
      <c r="B131" s="211"/>
      <c r="C131" s="212"/>
      <c r="D131" s="213" t="s">
        <v>78</v>
      </c>
      <c r="E131" s="225" t="s">
        <v>975</v>
      </c>
      <c r="F131" s="225" t="s">
        <v>975</v>
      </c>
      <c r="G131" s="212"/>
      <c r="H131" s="212"/>
      <c r="I131" s="215"/>
      <c r="J131" s="226">
        <f>BK131</f>
        <v>0</v>
      </c>
      <c r="K131" s="212"/>
      <c r="L131" s="217"/>
      <c r="M131" s="218"/>
      <c r="N131" s="219"/>
      <c r="O131" s="219"/>
      <c r="P131" s="220">
        <f>SUM(P132:P140)</f>
        <v>0</v>
      </c>
      <c r="Q131" s="219"/>
      <c r="R131" s="220">
        <f>SUM(R132:R140)</f>
        <v>0</v>
      </c>
      <c r="S131" s="219"/>
      <c r="T131" s="221">
        <f>SUM(T132:T140)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2" t="s">
        <v>87</v>
      </c>
      <c r="AT131" s="223" t="s">
        <v>78</v>
      </c>
      <c r="AU131" s="223" t="s">
        <v>87</v>
      </c>
      <c r="AY131" s="222" t="s">
        <v>136</v>
      </c>
      <c r="BK131" s="224">
        <f>SUM(BK132:BK140)</f>
        <v>0</v>
      </c>
    </row>
    <row r="132" s="2" customFormat="1" ht="16.5" customHeight="1">
      <c r="A132" s="39"/>
      <c r="B132" s="40"/>
      <c r="C132" s="227" t="s">
        <v>150</v>
      </c>
      <c r="D132" s="227" t="s">
        <v>139</v>
      </c>
      <c r="E132" s="228" t="s">
        <v>976</v>
      </c>
      <c r="F132" s="229" t="s">
        <v>977</v>
      </c>
      <c r="G132" s="230" t="s">
        <v>142</v>
      </c>
      <c r="H132" s="231">
        <v>1</v>
      </c>
      <c r="I132" s="232"/>
      <c r="J132" s="233">
        <f>ROUND(I132*H132,2)</f>
        <v>0</v>
      </c>
      <c r="K132" s="229" t="s">
        <v>1</v>
      </c>
      <c r="L132" s="45"/>
      <c r="M132" s="234" t="s">
        <v>1</v>
      </c>
      <c r="N132" s="235" t="s">
        <v>44</v>
      </c>
      <c r="O132" s="92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8" t="s">
        <v>155</v>
      </c>
      <c r="AT132" s="238" t="s">
        <v>139</v>
      </c>
      <c r="AU132" s="238" t="s">
        <v>89</v>
      </c>
      <c r="AY132" s="18" t="s">
        <v>136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8" t="s">
        <v>87</v>
      </c>
      <c r="BK132" s="239">
        <f>ROUND(I132*H132,2)</f>
        <v>0</v>
      </c>
      <c r="BL132" s="18" t="s">
        <v>155</v>
      </c>
      <c r="BM132" s="238" t="s">
        <v>978</v>
      </c>
    </row>
    <row r="133" s="14" customFormat="1">
      <c r="A133" s="14"/>
      <c r="B133" s="251"/>
      <c r="C133" s="252"/>
      <c r="D133" s="242" t="s">
        <v>145</v>
      </c>
      <c r="E133" s="253" t="s">
        <v>1</v>
      </c>
      <c r="F133" s="254" t="s">
        <v>971</v>
      </c>
      <c r="G133" s="252"/>
      <c r="H133" s="255">
        <v>1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145</v>
      </c>
      <c r="AU133" s="261" t="s">
        <v>89</v>
      </c>
      <c r="AV133" s="14" t="s">
        <v>89</v>
      </c>
      <c r="AW133" s="14" t="s">
        <v>35</v>
      </c>
      <c r="AX133" s="14" t="s">
        <v>87</v>
      </c>
      <c r="AY133" s="261" t="s">
        <v>136</v>
      </c>
    </row>
    <row r="134" s="2" customFormat="1" ht="16.5" customHeight="1">
      <c r="A134" s="39"/>
      <c r="B134" s="40"/>
      <c r="C134" s="227" t="s">
        <v>155</v>
      </c>
      <c r="D134" s="227" t="s">
        <v>139</v>
      </c>
      <c r="E134" s="228" t="s">
        <v>979</v>
      </c>
      <c r="F134" s="229" t="s">
        <v>980</v>
      </c>
      <c r="G134" s="230" t="s">
        <v>142</v>
      </c>
      <c r="H134" s="231">
        <v>1</v>
      </c>
      <c r="I134" s="232"/>
      <c r="J134" s="233">
        <f>ROUND(I134*H134,2)</f>
        <v>0</v>
      </c>
      <c r="K134" s="229" t="s">
        <v>1</v>
      </c>
      <c r="L134" s="45"/>
      <c r="M134" s="234" t="s">
        <v>1</v>
      </c>
      <c r="N134" s="235" t="s">
        <v>44</v>
      </c>
      <c r="O134" s="92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8" t="s">
        <v>155</v>
      </c>
      <c r="AT134" s="238" t="s">
        <v>139</v>
      </c>
      <c r="AU134" s="238" t="s">
        <v>89</v>
      </c>
      <c r="AY134" s="18" t="s">
        <v>136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8" t="s">
        <v>87</v>
      </c>
      <c r="BK134" s="239">
        <f>ROUND(I134*H134,2)</f>
        <v>0</v>
      </c>
      <c r="BL134" s="18" t="s">
        <v>155</v>
      </c>
      <c r="BM134" s="238" t="s">
        <v>981</v>
      </c>
    </row>
    <row r="135" s="13" customFormat="1">
      <c r="A135" s="13"/>
      <c r="B135" s="240"/>
      <c r="C135" s="241"/>
      <c r="D135" s="242" t="s">
        <v>145</v>
      </c>
      <c r="E135" s="243" t="s">
        <v>1</v>
      </c>
      <c r="F135" s="244" t="s">
        <v>974</v>
      </c>
      <c r="G135" s="241"/>
      <c r="H135" s="243" t="s">
        <v>1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145</v>
      </c>
      <c r="AU135" s="250" t="s">
        <v>89</v>
      </c>
      <c r="AV135" s="13" t="s">
        <v>87</v>
      </c>
      <c r="AW135" s="13" t="s">
        <v>35</v>
      </c>
      <c r="AX135" s="13" t="s">
        <v>79</v>
      </c>
      <c r="AY135" s="250" t="s">
        <v>136</v>
      </c>
    </row>
    <row r="136" s="14" customFormat="1">
      <c r="A136" s="14"/>
      <c r="B136" s="251"/>
      <c r="C136" s="252"/>
      <c r="D136" s="242" t="s">
        <v>145</v>
      </c>
      <c r="E136" s="253" t="s">
        <v>1</v>
      </c>
      <c r="F136" s="254" t="s">
        <v>87</v>
      </c>
      <c r="G136" s="252"/>
      <c r="H136" s="255">
        <v>1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145</v>
      </c>
      <c r="AU136" s="261" t="s">
        <v>89</v>
      </c>
      <c r="AV136" s="14" t="s">
        <v>89</v>
      </c>
      <c r="AW136" s="14" t="s">
        <v>35</v>
      </c>
      <c r="AX136" s="14" t="s">
        <v>87</v>
      </c>
      <c r="AY136" s="261" t="s">
        <v>136</v>
      </c>
    </row>
    <row r="137" s="2" customFormat="1" ht="24.15" customHeight="1">
      <c r="A137" s="39"/>
      <c r="B137" s="40"/>
      <c r="C137" s="227" t="s">
        <v>135</v>
      </c>
      <c r="D137" s="227" t="s">
        <v>139</v>
      </c>
      <c r="E137" s="228" t="s">
        <v>150</v>
      </c>
      <c r="F137" s="229" t="s">
        <v>982</v>
      </c>
      <c r="G137" s="230" t="s">
        <v>193</v>
      </c>
      <c r="H137" s="231">
        <v>1</v>
      </c>
      <c r="I137" s="232"/>
      <c r="J137" s="233">
        <f>ROUND(I137*H137,2)</f>
        <v>0</v>
      </c>
      <c r="K137" s="229" t="s">
        <v>1</v>
      </c>
      <c r="L137" s="45"/>
      <c r="M137" s="234" t="s">
        <v>1</v>
      </c>
      <c r="N137" s="235" t="s">
        <v>44</v>
      </c>
      <c r="O137" s="92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8" t="s">
        <v>155</v>
      </c>
      <c r="AT137" s="238" t="s">
        <v>139</v>
      </c>
      <c r="AU137" s="238" t="s">
        <v>89</v>
      </c>
      <c r="AY137" s="18" t="s">
        <v>136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8" t="s">
        <v>87</v>
      </c>
      <c r="BK137" s="239">
        <f>ROUND(I137*H137,2)</f>
        <v>0</v>
      </c>
      <c r="BL137" s="18" t="s">
        <v>155</v>
      </c>
      <c r="BM137" s="238" t="s">
        <v>983</v>
      </c>
    </row>
    <row r="138" s="14" customFormat="1">
      <c r="A138" s="14"/>
      <c r="B138" s="251"/>
      <c r="C138" s="252"/>
      <c r="D138" s="242" t="s">
        <v>145</v>
      </c>
      <c r="E138" s="253" t="s">
        <v>1</v>
      </c>
      <c r="F138" s="254" t="s">
        <v>971</v>
      </c>
      <c r="G138" s="252"/>
      <c r="H138" s="255">
        <v>1</v>
      </c>
      <c r="I138" s="256"/>
      <c r="J138" s="252"/>
      <c r="K138" s="252"/>
      <c r="L138" s="257"/>
      <c r="M138" s="258"/>
      <c r="N138" s="259"/>
      <c r="O138" s="259"/>
      <c r="P138" s="259"/>
      <c r="Q138" s="259"/>
      <c r="R138" s="259"/>
      <c r="S138" s="259"/>
      <c r="T138" s="26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1" t="s">
        <v>145</v>
      </c>
      <c r="AU138" s="261" t="s">
        <v>89</v>
      </c>
      <c r="AV138" s="14" t="s">
        <v>89</v>
      </c>
      <c r="AW138" s="14" t="s">
        <v>35</v>
      </c>
      <c r="AX138" s="14" t="s">
        <v>87</v>
      </c>
      <c r="AY138" s="261" t="s">
        <v>136</v>
      </c>
    </row>
    <row r="139" s="2" customFormat="1" ht="16.5" customHeight="1">
      <c r="A139" s="39"/>
      <c r="B139" s="40"/>
      <c r="C139" s="227" t="s">
        <v>163</v>
      </c>
      <c r="D139" s="227" t="s">
        <v>139</v>
      </c>
      <c r="E139" s="228" t="s">
        <v>155</v>
      </c>
      <c r="F139" s="229" t="s">
        <v>984</v>
      </c>
      <c r="G139" s="230" t="s">
        <v>142</v>
      </c>
      <c r="H139" s="231">
        <v>1</v>
      </c>
      <c r="I139" s="232"/>
      <c r="J139" s="233">
        <f>ROUND(I139*H139,2)</f>
        <v>0</v>
      </c>
      <c r="K139" s="229" t="s">
        <v>1</v>
      </c>
      <c r="L139" s="45"/>
      <c r="M139" s="234" t="s">
        <v>1</v>
      </c>
      <c r="N139" s="235" t="s">
        <v>44</v>
      </c>
      <c r="O139" s="92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8" t="s">
        <v>155</v>
      </c>
      <c r="AT139" s="238" t="s">
        <v>139</v>
      </c>
      <c r="AU139" s="238" t="s">
        <v>89</v>
      </c>
      <c r="AY139" s="18" t="s">
        <v>136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8" t="s">
        <v>87</v>
      </c>
      <c r="BK139" s="239">
        <f>ROUND(I139*H139,2)</f>
        <v>0</v>
      </c>
      <c r="BL139" s="18" t="s">
        <v>155</v>
      </c>
      <c r="BM139" s="238" t="s">
        <v>985</v>
      </c>
    </row>
    <row r="140" s="14" customFormat="1">
      <c r="A140" s="14"/>
      <c r="B140" s="251"/>
      <c r="C140" s="252"/>
      <c r="D140" s="242" t="s">
        <v>145</v>
      </c>
      <c r="E140" s="253" t="s">
        <v>1</v>
      </c>
      <c r="F140" s="254" t="s">
        <v>971</v>
      </c>
      <c r="G140" s="252"/>
      <c r="H140" s="255">
        <v>1</v>
      </c>
      <c r="I140" s="256"/>
      <c r="J140" s="252"/>
      <c r="K140" s="252"/>
      <c r="L140" s="257"/>
      <c r="M140" s="262"/>
      <c r="N140" s="263"/>
      <c r="O140" s="263"/>
      <c r="P140" s="263"/>
      <c r="Q140" s="263"/>
      <c r="R140" s="263"/>
      <c r="S140" s="263"/>
      <c r="T140" s="26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145</v>
      </c>
      <c r="AU140" s="261" t="s">
        <v>89</v>
      </c>
      <c r="AV140" s="14" t="s">
        <v>89</v>
      </c>
      <c r="AW140" s="14" t="s">
        <v>35</v>
      </c>
      <c r="AX140" s="14" t="s">
        <v>87</v>
      </c>
      <c r="AY140" s="261" t="s">
        <v>136</v>
      </c>
    </row>
    <row r="141" s="2" customFormat="1" ht="6.96" customHeight="1">
      <c r="A141" s="39"/>
      <c r="B141" s="67"/>
      <c r="C141" s="68"/>
      <c r="D141" s="68"/>
      <c r="E141" s="68"/>
      <c r="F141" s="68"/>
      <c r="G141" s="68"/>
      <c r="H141" s="68"/>
      <c r="I141" s="68"/>
      <c r="J141" s="68"/>
      <c r="K141" s="68"/>
      <c r="L141" s="45"/>
      <c r="M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</row>
  </sheetData>
  <sheetProtection sheet="1" autoFilter="0" formatColumns="0" formatRows="0" objects="1" scenarios="1" spinCount="100000" saltValue="Bbr71i9eeTRJNBsFikWWClnWGyB3L2vhFNvt7y6M4BXcOrcTnImo+BOUJrecZmBSX75bL+6YlVFtK/Z3WXWrMg==" hashValue="zaP/iy9eT7VjpgxkTGS/DX2JiDW/z/W7VOwzRveOHqTZW0D73lQaG1fknYv5DPWAxyXYLgj4Ydm2OlKxj8Vg3w==" algorithmName="SHA-512" password="CC35"/>
  <autoFilter ref="C122:K14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99</v>
      </c>
      <c r="AZ2" s="301" t="s">
        <v>986</v>
      </c>
      <c r="BA2" s="301" t="s">
        <v>987</v>
      </c>
      <c r="BB2" s="301" t="s">
        <v>1</v>
      </c>
      <c r="BC2" s="301" t="s">
        <v>79</v>
      </c>
      <c r="BD2" s="301" t="s">
        <v>150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  <c r="AZ3" s="301" t="s">
        <v>988</v>
      </c>
      <c r="BA3" s="301" t="s">
        <v>989</v>
      </c>
      <c r="BB3" s="301" t="s">
        <v>1</v>
      </c>
      <c r="BC3" s="301" t="s">
        <v>79</v>
      </c>
      <c r="BD3" s="301" t="s">
        <v>150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  <c r="AZ4" s="301" t="s">
        <v>990</v>
      </c>
      <c r="BA4" s="301" t="s">
        <v>991</v>
      </c>
      <c r="BB4" s="301" t="s">
        <v>1</v>
      </c>
      <c r="BC4" s="301" t="s">
        <v>79</v>
      </c>
      <c r="BD4" s="301" t="s">
        <v>150</v>
      </c>
    </row>
    <row r="5" s="1" customFormat="1" ht="6.96" customHeight="1">
      <c r="B5" s="21"/>
      <c r="L5" s="21"/>
      <c r="AZ5" s="301" t="s">
        <v>992</v>
      </c>
      <c r="BA5" s="301" t="s">
        <v>993</v>
      </c>
      <c r="BB5" s="301" t="s">
        <v>1</v>
      </c>
      <c r="BC5" s="301" t="s">
        <v>942</v>
      </c>
      <c r="BD5" s="301" t="s">
        <v>89</v>
      </c>
    </row>
    <row r="6" s="1" customFormat="1" ht="12" customHeight="1">
      <c r="B6" s="21"/>
      <c r="D6" s="151" t="s">
        <v>16</v>
      </c>
      <c r="L6" s="21"/>
      <c r="AZ6" s="301" t="s">
        <v>994</v>
      </c>
      <c r="BA6" s="301" t="s">
        <v>995</v>
      </c>
      <c r="BB6" s="301" t="s">
        <v>1</v>
      </c>
      <c r="BC6" s="301" t="s">
        <v>79</v>
      </c>
      <c r="BD6" s="301" t="s">
        <v>150</v>
      </c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  <c r="AZ7" s="301" t="s">
        <v>996</v>
      </c>
      <c r="BA7" s="301" t="s">
        <v>997</v>
      </c>
      <c r="BB7" s="301" t="s">
        <v>1</v>
      </c>
      <c r="BC7" s="301" t="s">
        <v>79</v>
      </c>
      <c r="BD7" s="301" t="s">
        <v>150</v>
      </c>
    </row>
    <row r="8" s="2" customFormat="1" ht="12" customHeight="1">
      <c r="A8" s="39"/>
      <c r="B8" s="45"/>
      <c r="C8" s="39"/>
      <c r="D8" s="151" t="s">
        <v>109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301" t="s">
        <v>998</v>
      </c>
      <c r="BA8" s="301" t="s">
        <v>999</v>
      </c>
      <c r="BB8" s="301" t="s">
        <v>1</v>
      </c>
      <c r="BC8" s="301" t="s">
        <v>1000</v>
      </c>
      <c r="BD8" s="301" t="s">
        <v>89</v>
      </c>
    </row>
    <row r="9" s="2" customFormat="1" ht="16.5" customHeight="1">
      <c r="A9" s="39"/>
      <c r="B9" s="45"/>
      <c r="C9" s="39"/>
      <c r="D9" s="39"/>
      <c r="E9" s="153" t="s">
        <v>1001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301" t="s">
        <v>1002</v>
      </c>
      <c r="BA9" s="301" t="s">
        <v>1003</v>
      </c>
      <c r="BB9" s="301" t="s">
        <v>1</v>
      </c>
      <c r="BC9" s="301" t="s">
        <v>155</v>
      </c>
      <c r="BD9" s="301" t="s">
        <v>89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301" t="s">
        <v>1004</v>
      </c>
      <c r="BA10" s="301" t="s">
        <v>1005</v>
      </c>
      <c r="BB10" s="301" t="s">
        <v>1</v>
      </c>
      <c r="BC10" s="301" t="s">
        <v>155</v>
      </c>
      <c r="BD10" s="301" t="s">
        <v>89</v>
      </c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301" t="s">
        <v>1006</v>
      </c>
      <c r="BA11" s="301" t="s">
        <v>1007</v>
      </c>
      <c r="BB11" s="301" t="s">
        <v>1</v>
      </c>
      <c r="BC11" s="301" t="s">
        <v>1008</v>
      </c>
      <c r="BD11" s="301" t="s">
        <v>89</v>
      </c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22. 9. 2025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301" t="s">
        <v>1009</v>
      </c>
      <c r="BA12" s="301" t="s">
        <v>1010</v>
      </c>
      <c r="BB12" s="301" t="s">
        <v>1</v>
      </c>
      <c r="BC12" s="301" t="s">
        <v>155</v>
      </c>
      <c r="BD12" s="301" t="s">
        <v>89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301" t="s">
        <v>1011</v>
      </c>
      <c r="BA13" s="301" t="s">
        <v>1012</v>
      </c>
      <c r="BB13" s="301" t="s">
        <v>1</v>
      </c>
      <c r="BC13" s="301" t="s">
        <v>155</v>
      </c>
      <c r="BD13" s="301" t="s">
        <v>89</v>
      </c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301" t="s">
        <v>1013</v>
      </c>
      <c r="BA14" s="301" t="s">
        <v>1014</v>
      </c>
      <c r="BB14" s="301" t="s">
        <v>1</v>
      </c>
      <c r="BC14" s="301" t="s">
        <v>1015</v>
      </c>
      <c r="BD14" s="301" t="s">
        <v>89</v>
      </c>
    </row>
    <row r="15" s="2" customFormat="1" ht="18" customHeight="1">
      <c r="A15" s="39"/>
      <c r="B15" s="45"/>
      <c r="C15" s="39"/>
      <c r="D15" s="39"/>
      <c r="E15" s="142" t="s">
        <v>27</v>
      </c>
      <c r="F15" s="39"/>
      <c r="G15" s="39"/>
      <c r="H15" s="39"/>
      <c r="I15" s="151" t="s">
        <v>28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301" t="s">
        <v>1016</v>
      </c>
      <c r="BA15" s="301" t="s">
        <v>1017</v>
      </c>
      <c r="BB15" s="301" t="s">
        <v>1</v>
      </c>
      <c r="BC15" s="301" t="s">
        <v>1018</v>
      </c>
      <c r="BD15" s="301" t="s">
        <v>89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301" t="s">
        <v>1019</v>
      </c>
      <c r="BA16" s="301" t="s">
        <v>1020</v>
      </c>
      <c r="BB16" s="301" t="s">
        <v>1</v>
      </c>
      <c r="BC16" s="301" t="s">
        <v>79</v>
      </c>
      <c r="BD16" s="301" t="s">
        <v>150</v>
      </c>
    </row>
    <row r="17" s="2" customFormat="1" ht="12" customHeight="1">
      <c r="A17" s="39"/>
      <c r="B17" s="45"/>
      <c r="C17" s="39"/>
      <c r="D17" s="151" t="s">
        <v>29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301" t="s">
        <v>1021</v>
      </c>
      <c r="BA17" s="301" t="s">
        <v>1022</v>
      </c>
      <c r="BB17" s="301" t="s">
        <v>1</v>
      </c>
      <c r="BC17" s="301" t="s">
        <v>1023</v>
      </c>
      <c r="BD17" s="301" t="s">
        <v>89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31</v>
      </c>
      <c r="E20" s="39"/>
      <c r="F20" s="39"/>
      <c r="G20" s="39"/>
      <c r="H20" s="39"/>
      <c r="I20" s="151" t="s">
        <v>25</v>
      </c>
      <c r="J20" s="142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33</v>
      </c>
      <c r="F21" s="39"/>
      <c r="G21" s="39"/>
      <c r="H21" s="39"/>
      <c r="I21" s="151" t="s">
        <v>28</v>
      </c>
      <c r="J21" s="142" t="s">
        <v>34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36</v>
      </c>
      <c r="E23" s="39"/>
      <c r="F23" s="39"/>
      <c r="G23" s="39"/>
      <c r="H23" s="39"/>
      <c r="I23" s="151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37</v>
      </c>
      <c r="F24" s="39"/>
      <c r="G24" s="39"/>
      <c r="H24" s="39"/>
      <c r="I24" s="151" t="s">
        <v>28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38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39</v>
      </c>
      <c r="E30" s="39"/>
      <c r="F30" s="39"/>
      <c r="G30" s="39"/>
      <c r="H30" s="39"/>
      <c r="I30" s="39"/>
      <c r="J30" s="161">
        <f>ROUND(J130,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41</v>
      </c>
      <c r="G32" s="39"/>
      <c r="H32" s="39"/>
      <c r="I32" s="162" t="s">
        <v>40</v>
      </c>
      <c r="J32" s="162" t="s">
        <v>42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43</v>
      </c>
      <c r="E33" s="151" t="s">
        <v>44</v>
      </c>
      <c r="F33" s="164">
        <f>ROUND((SUM(BE130:BE284)),  2)</f>
        <v>0</v>
      </c>
      <c r="G33" s="39"/>
      <c r="H33" s="39"/>
      <c r="I33" s="165">
        <v>0.20999999999999999</v>
      </c>
      <c r="J33" s="164">
        <f>ROUND(((SUM(BE130:BE284))*I33),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45</v>
      </c>
      <c r="F34" s="164">
        <f>ROUND((SUM(BF130:BF284)),  2)</f>
        <v>0</v>
      </c>
      <c r="G34" s="39"/>
      <c r="H34" s="39"/>
      <c r="I34" s="165">
        <v>0.12</v>
      </c>
      <c r="J34" s="164">
        <f>ROUND(((SUM(BF130:BF284))*I34),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46</v>
      </c>
      <c r="F35" s="164">
        <f>ROUND((SUM(BG130:BG284)),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47</v>
      </c>
      <c r="F36" s="164">
        <f>ROUND((SUM(BH130:BH284)),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48</v>
      </c>
      <c r="F37" s="164">
        <f>ROUND((SUM(BI130:BI284)),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49</v>
      </c>
      <c r="E39" s="168"/>
      <c r="F39" s="168"/>
      <c r="G39" s="169" t="s">
        <v>50</v>
      </c>
      <c r="H39" s="170" t="s">
        <v>51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109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401 - Veřejné osvětlení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Obec Zeleneč</v>
      </c>
      <c r="G89" s="41"/>
      <c r="H89" s="41"/>
      <c r="I89" s="33" t="s">
        <v>22</v>
      </c>
      <c r="J89" s="80" t="str">
        <f>IF(J12="","",J12)</f>
        <v>22. 9. 2025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Zeleneč, Kasalova 467, 250 91 Zeleneč</v>
      </c>
      <c r="G91" s="41"/>
      <c r="H91" s="41"/>
      <c r="I91" s="33" t="s">
        <v>31</v>
      </c>
      <c r="J91" s="37" t="str">
        <f>E21</f>
        <v>PRODIN a.s., K Vápence 2745, 530 02 Pardubice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36</v>
      </c>
      <c r="J92" s="37" t="str">
        <f>E24</f>
        <v>Jana Förstlová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112</v>
      </c>
      <c r="D94" s="186"/>
      <c r="E94" s="186"/>
      <c r="F94" s="186"/>
      <c r="G94" s="186"/>
      <c r="H94" s="186"/>
      <c r="I94" s="186"/>
      <c r="J94" s="187" t="s">
        <v>113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114</v>
      </c>
      <c r="D96" s="41"/>
      <c r="E96" s="41"/>
      <c r="F96" s="41"/>
      <c r="G96" s="41"/>
      <c r="H96" s="41"/>
      <c r="I96" s="41"/>
      <c r="J96" s="111">
        <f>J130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115</v>
      </c>
    </row>
    <row r="97" s="9" customFormat="1" ht="24.96" customHeight="1">
      <c r="A97" s="9"/>
      <c r="B97" s="189"/>
      <c r="C97" s="190"/>
      <c r="D97" s="191" t="s">
        <v>205</v>
      </c>
      <c r="E97" s="192"/>
      <c r="F97" s="192"/>
      <c r="G97" s="192"/>
      <c r="H97" s="192"/>
      <c r="I97" s="192"/>
      <c r="J97" s="193">
        <f>J131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1024</v>
      </c>
      <c r="E98" s="197"/>
      <c r="F98" s="197"/>
      <c r="G98" s="197"/>
      <c r="H98" s="197"/>
      <c r="I98" s="197"/>
      <c r="J98" s="198">
        <f>J132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211</v>
      </c>
      <c r="E99" s="197"/>
      <c r="F99" s="197"/>
      <c r="G99" s="197"/>
      <c r="H99" s="197"/>
      <c r="I99" s="197"/>
      <c r="J99" s="198">
        <f>J136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89"/>
      <c r="C100" s="190"/>
      <c r="D100" s="191" t="s">
        <v>214</v>
      </c>
      <c r="E100" s="192"/>
      <c r="F100" s="192"/>
      <c r="G100" s="192"/>
      <c r="H100" s="192"/>
      <c r="I100" s="192"/>
      <c r="J100" s="193">
        <f>J138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5"/>
      <c r="C101" s="134"/>
      <c r="D101" s="196" t="s">
        <v>1025</v>
      </c>
      <c r="E101" s="197"/>
      <c r="F101" s="197"/>
      <c r="G101" s="197"/>
      <c r="H101" s="197"/>
      <c r="I101" s="197"/>
      <c r="J101" s="198">
        <f>J139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89"/>
      <c r="C102" s="190"/>
      <c r="D102" s="191" t="s">
        <v>1026</v>
      </c>
      <c r="E102" s="192"/>
      <c r="F102" s="192"/>
      <c r="G102" s="192"/>
      <c r="H102" s="192"/>
      <c r="I102" s="192"/>
      <c r="J102" s="193">
        <f>J142</f>
        <v>0</v>
      </c>
      <c r="K102" s="190"/>
      <c r="L102" s="19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95"/>
      <c r="C103" s="134"/>
      <c r="D103" s="196" t="s">
        <v>1027</v>
      </c>
      <c r="E103" s="197"/>
      <c r="F103" s="197"/>
      <c r="G103" s="197"/>
      <c r="H103" s="197"/>
      <c r="I103" s="197"/>
      <c r="J103" s="198">
        <f>J143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1028</v>
      </c>
      <c r="E104" s="197"/>
      <c r="F104" s="197"/>
      <c r="G104" s="197"/>
      <c r="H104" s="197"/>
      <c r="I104" s="197"/>
      <c r="J104" s="198">
        <f>J201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9"/>
      <c r="C105" s="190"/>
      <c r="D105" s="191" t="s">
        <v>1029</v>
      </c>
      <c r="E105" s="192"/>
      <c r="F105" s="192"/>
      <c r="G105" s="192"/>
      <c r="H105" s="192"/>
      <c r="I105" s="192"/>
      <c r="J105" s="193">
        <f>J260</f>
        <v>0</v>
      </c>
      <c r="K105" s="190"/>
      <c r="L105" s="19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89"/>
      <c r="C106" s="190"/>
      <c r="D106" s="191" t="s">
        <v>116</v>
      </c>
      <c r="E106" s="192"/>
      <c r="F106" s="192"/>
      <c r="G106" s="192"/>
      <c r="H106" s="192"/>
      <c r="I106" s="192"/>
      <c r="J106" s="193">
        <f>J268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4"/>
      <c r="D107" s="196" t="s">
        <v>1030</v>
      </c>
      <c r="E107" s="197"/>
      <c r="F107" s="197"/>
      <c r="G107" s="197"/>
      <c r="H107" s="197"/>
      <c r="I107" s="197"/>
      <c r="J107" s="198">
        <f>J269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5"/>
      <c r="C108" s="134"/>
      <c r="D108" s="196" t="s">
        <v>118</v>
      </c>
      <c r="E108" s="197"/>
      <c r="F108" s="197"/>
      <c r="G108" s="197"/>
      <c r="H108" s="197"/>
      <c r="I108" s="197"/>
      <c r="J108" s="198">
        <f>J271</f>
        <v>0</v>
      </c>
      <c r="K108" s="134"/>
      <c r="L108" s="19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5"/>
      <c r="C109" s="134"/>
      <c r="D109" s="196" t="s">
        <v>1031</v>
      </c>
      <c r="E109" s="197"/>
      <c r="F109" s="197"/>
      <c r="G109" s="197"/>
      <c r="H109" s="197"/>
      <c r="I109" s="197"/>
      <c r="J109" s="198">
        <f>J273</f>
        <v>0</v>
      </c>
      <c r="K109" s="134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4"/>
      <c r="D110" s="196" t="s">
        <v>1032</v>
      </c>
      <c r="E110" s="197"/>
      <c r="F110" s="197"/>
      <c r="G110" s="197"/>
      <c r="H110" s="197"/>
      <c r="I110" s="197"/>
      <c r="J110" s="198">
        <f>J275</f>
        <v>0</v>
      </c>
      <c r="K110" s="134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120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4" t="str">
        <f>E7</f>
        <v>Průchod kolem jezírka v Zelenči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109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E9</f>
        <v>SO 401 - Veřejné osvětlení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F12</f>
        <v>Obec Zeleneč</v>
      </c>
      <c r="G124" s="41"/>
      <c r="H124" s="41"/>
      <c r="I124" s="33" t="s">
        <v>22</v>
      </c>
      <c r="J124" s="80" t="str">
        <f>IF(J12="","",J12)</f>
        <v>22. 9. 2025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40.05" customHeight="1">
      <c r="A126" s="39"/>
      <c r="B126" s="40"/>
      <c r="C126" s="33" t="s">
        <v>24</v>
      </c>
      <c r="D126" s="41"/>
      <c r="E126" s="41"/>
      <c r="F126" s="28" t="str">
        <f>E15</f>
        <v>Obec Zeleneč, Kasalova 467, 250 91 Zeleneč</v>
      </c>
      <c r="G126" s="41"/>
      <c r="H126" s="41"/>
      <c r="I126" s="33" t="s">
        <v>31</v>
      </c>
      <c r="J126" s="37" t="str">
        <f>E21</f>
        <v>PRODIN a.s., K Vápence 2745, 530 02 Pardubice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29</v>
      </c>
      <c r="D127" s="41"/>
      <c r="E127" s="41"/>
      <c r="F127" s="28" t="str">
        <f>IF(E18="","",E18)</f>
        <v>Vyplň údaj</v>
      </c>
      <c r="G127" s="41"/>
      <c r="H127" s="41"/>
      <c r="I127" s="33" t="s">
        <v>36</v>
      </c>
      <c r="J127" s="37" t="str">
        <f>E24</f>
        <v>Jana Förstlová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0"/>
      <c r="B129" s="201"/>
      <c r="C129" s="202" t="s">
        <v>121</v>
      </c>
      <c r="D129" s="203" t="s">
        <v>64</v>
      </c>
      <c r="E129" s="203" t="s">
        <v>60</v>
      </c>
      <c r="F129" s="203" t="s">
        <v>61</v>
      </c>
      <c r="G129" s="203" t="s">
        <v>122</v>
      </c>
      <c r="H129" s="203" t="s">
        <v>123</v>
      </c>
      <c r="I129" s="203" t="s">
        <v>124</v>
      </c>
      <c r="J129" s="203" t="s">
        <v>113</v>
      </c>
      <c r="K129" s="204" t="s">
        <v>125</v>
      </c>
      <c r="L129" s="205"/>
      <c r="M129" s="101" t="s">
        <v>1</v>
      </c>
      <c r="N129" s="102" t="s">
        <v>43</v>
      </c>
      <c r="O129" s="102" t="s">
        <v>126</v>
      </c>
      <c r="P129" s="102" t="s">
        <v>127</v>
      </c>
      <c r="Q129" s="102" t="s">
        <v>128</v>
      </c>
      <c r="R129" s="102" t="s">
        <v>129</v>
      </c>
      <c r="S129" s="102" t="s">
        <v>130</v>
      </c>
      <c r="T129" s="103" t="s">
        <v>131</v>
      </c>
      <c r="U129" s="200"/>
      <c r="V129" s="200"/>
      <c r="W129" s="200"/>
      <c r="X129" s="200"/>
      <c r="Y129" s="200"/>
      <c r="Z129" s="200"/>
      <c r="AA129" s="200"/>
      <c r="AB129" s="200"/>
      <c r="AC129" s="200"/>
      <c r="AD129" s="200"/>
      <c r="AE129" s="200"/>
    </row>
    <row r="130" s="2" customFormat="1" ht="22.8" customHeight="1">
      <c r="A130" s="39"/>
      <c r="B130" s="40"/>
      <c r="C130" s="108" t="s">
        <v>132</v>
      </c>
      <c r="D130" s="41"/>
      <c r="E130" s="41"/>
      <c r="F130" s="41"/>
      <c r="G130" s="41"/>
      <c r="H130" s="41"/>
      <c r="I130" s="41"/>
      <c r="J130" s="206">
        <f>BK130</f>
        <v>0</v>
      </c>
      <c r="K130" s="41"/>
      <c r="L130" s="45"/>
      <c r="M130" s="104"/>
      <c r="N130" s="207"/>
      <c r="O130" s="105"/>
      <c r="P130" s="208">
        <f>P131+P138+P142+P260+P268</f>
        <v>0</v>
      </c>
      <c r="Q130" s="105"/>
      <c r="R130" s="208">
        <f>R131+R138+R142+R260+R268</f>
        <v>0.55034004999999997</v>
      </c>
      <c r="S130" s="105"/>
      <c r="T130" s="209">
        <f>T131+T138+T142+T260+T268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78</v>
      </c>
      <c r="AU130" s="18" t="s">
        <v>115</v>
      </c>
      <c r="BK130" s="210">
        <f>BK131+BK138+BK142+BK260+BK268</f>
        <v>0</v>
      </c>
    </row>
    <row r="131" s="12" customFormat="1" ht="25.92" customHeight="1">
      <c r="A131" s="12"/>
      <c r="B131" s="211"/>
      <c r="C131" s="212"/>
      <c r="D131" s="213" t="s">
        <v>78</v>
      </c>
      <c r="E131" s="214" t="s">
        <v>216</v>
      </c>
      <c r="F131" s="214" t="s">
        <v>217</v>
      </c>
      <c r="G131" s="212"/>
      <c r="H131" s="212"/>
      <c r="I131" s="215"/>
      <c r="J131" s="216">
        <f>BK131</f>
        <v>0</v>
      </c>
      <c r="K131" s="212"/>
      <c r="L131" s="217"/>
      <c r="M131" s="218"/>
      <c r="N131" s="219"/>
      <c r="O131" s="219"/>
      <c r="P131" s="220">
        <f>P132+P136</f>
        <v>0</v>
      </c>
      <c r="Q131" s="219"/>
      <c r="R131" s="220">
        <f>R132+R136</f>
        <v>0.032639999999999995</v>
      </c>
      <c r="S131" s="219"/>
      <c r="T131" s="221">
        <f>T132+T136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2" t="s">
        <v>87</v>
      </c>
      <c r="AT131" s="223" t="s">
        <v>78</v>
      </c>
      <c r="AU131" s="223" t="s">
        <v>79</v>
      </c>
      <c r="AY131" s="222" t="s">
        <v>136</v>
      </c>
      <c r="BK131" s="224">
        <f>BK132+BK136</f>
        <v>0</v>
      </c>
    </row>
    <row r="132" s="12" customFormat="1" ht="22.8" customHeight="1">
      <c r="A132" s="12"/>
      <c r="B132" s="211"/>
      <c r="C132" s="212"/>
      <c r="D132" s="213" t="s">
        <v>78</v>
      </c>
      <c r="E132" s="225" t="s">
        <v>171</v>
      </c>
      <c r="F132" s="225" t="s">
        <v>1033</v>
      </c>
      <c r="G132" s="212"/>
      <c r="H132" s="212"/>
      <c r="I132" s="215"/>
      <c r="J132" s="226">
        <f>BK132</f>
        <v>0</v>
      </c>
      <c r="K132" s="212"/>
      <c r="L132" s="217"/>
      <c r="M132" s="218"/>
      <c r="N132" s="219"/>
      <c r="O132" s="219"/>
      <c r="P132" s="220">
        <f>SUM(P133:P135)</f>
        <v>0</v>
      </c>
      <c r="Q132" s="219"/>
      <c r="R132" s="220">
        <f>SUM(R133:R135)</f>
        <v>0.032639999999999995</v>
      </c>
      <c r="S132" s="219"/>
      <c r="T132" s="221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2" t="s">
        <v>87</v>
      </c>
      <c r="AT132" s="223" t="s">
        <v>78</v>
      </c>
      <c r="AU132" s="223" t="s">
        <v>87</v>
      </c>
      <c r="AY132" s="222" t="s">
        <v>136</v>
      </c>
      <c r="BK132" s="224">
        <f>SUM(BK133:BK135)</f>
        <v>0</v>
      </c>
    </row>
    <row r="133" s="2" customFormat="1" ht="24.15" customHeight="1">
      <c r="A133" s="39"/>
      <c r="B133" s="40"/>
      <c r="C133" s="227" t="s">
        <v>87</v>
      </c>
      <c r="D133" s="227" t="s">
        <v>139</v>
      </c>
      <c r="E133" s="228" t="s">
        <v>1034</v>
      </c>
      <c r="F133" s="229" t="s">
        <v>1035</v>
      </c>
      <c r="G133" s="230" t="s">
        <v>251</v>
      </c>
      <c r="H133" s="231">
        <v>4</v>
      </c>
      <c r="I133" s="232"/>
      <c r="J133" s="233">
        <f>ROUND(I133*H133,2)</f>
        <v>0</v>
      </c>
      <c r="K133" s="229" t="s">
        <v>1</v>
      </c>
      <c r="L133" s="45"/>
      <c r="M133" s="234" t="s">
        <v>1</v>
      </c>
      <c r="N133" s="235" t="s">
        <v>44</v>
      </c>
      <c r="O133" s="92"/>
      <c r="P133" s="236">
        <f>O133*H133</f>
        <v>0</v>
      </c>
      <c r="Q133" s="236">
        <v>2.0000000000000002E-05</v>
      </c>
      <c r="R133" s="236">
        <f>Q133*H133</f>
        <v>8.0000000000000007E-05</v>
      </c>
      <c r="S133" s="236">
        <v>0</v>
      </c>
      <c r="T133" s="237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8" t="s">
        <v>155</v>
      </c>
      <c r="AT133" s="238" t="s">
        <v>139</v>
      </c>
      <c r="AU133" s="238" t="s">
        <v>89</v>
      </c>
      <c r="AY133" s="18" t="s">
        <v>136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8" t="s">
        <v>87</v>
      </c>
      <c r="BK133" s="239">
        <f>ROUND(I133*H133,2)</f>
        <v>0</v>
      </c>
      <c r="BL133" s="18" t="s">
        <v>155</v>
      </c>
      <c r="BM133" s="238" t="s">
        <v>1036</v>
      </c>
    </row>
    <row r="134" s="14" customFormat="1">
      <c r="A134" s="14"/>
      <c r="B134" s="251"/>
      <c r="C134" s="252"/>
      <c r="D134" s="242" t="s">
        <v>145</v>
      </c>
      <c r="E134" s="253" t="s">
        <v>1</v>
      </c>
      <c r="F134" s="254" t="s">
        <v>1037</v>
      </c>
      <c r="G134" s="252"/>
      <c r="H134" s="255">
        <v>4</v>
      </c>
      <c r="I134" s="256"/>
      <c r="J134" s="252"/>
      <c r="K134" s="252"/>
      <c r="L134" s="257"/>
      <c r="M134" s="258"/>
      <c r="N134" s="259"/>
      <c r="O134" s="259"/>
      <c r="P134" s="259"/>
      <c r="Q134" s="259"/>
      <c r="R134" s="259"/>
      <c r="S134" s="259"/>
      <c r="T134" s="26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1" t="s">
        <v>145</v>
      </c>
      <c r="AU134" s="261" t="s">
        <v>89</v>
      </c>
      <c r="AV134" s="14" t="s">
        <v>89</v>
      </c>
      <c r="AW134" s="14" t="s">
        <v>35</v>
      </c>
      <c r="AX134" s="14" t="s">
        <v>87</v>
      </c>
      <c r="AY134" s="261" t="s">
        <v>136</v>
      </c>
    </row>
    <row r="135" s="2" customFormat="1" ht="16.5" customHeight="1">
      <c r="A135" s="39"/>
      <c r="B135" s="40"/>
      <c r="C135" s="280" t="s">
        <v>89</v>
      </c>
      <c r="D135" s="280" t="s">
        <v>351</v>
      </c>
      <c r="E135" s="281" t="s">
        <v>1038</v>
      </c>
      <c r="F135" s="282" t="s">
        <v>1039</v>
      </c>
      <c r="G135" s="283" t="s">
        <v>251</v>
      </c>
      <c r="H135" s="284">
        <v>4</v>
      </c>
      <c r="I135" s="285"/>
      <c r="J135" s="286">
        <f>ROUND(I135*H135,2)</f>
        <v>0</v>
      </c>
      <c r="K135" s="282" t="s">
        <v>1</v>
      </c>
      <c r="L135" s="287"/>
      <c r="M135" s="288" t="s">
        <v>1</v>
      </c>
      <c r="N135" s="289" t="s">
        <v>44</v>
      </c>
      <c r="O135" s="92"/>
      <c r="P135" s="236">
        <f>O135*H135</f>
        <v>0</v>
      </c>
      <c r="Q135" s="236">
        <v>0.0081399999999999997</v>
      </c>
      <c r="R135" s="236">
        <f>Q135*H135</f>
        <v>0.032559999999999999</v>
      </c>
      <c r="S135" s="236">
        <v>0</v>
      </c>
      <c r="T135" s="237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8" t="s">
        <v>171</v>
      </c>
      <c r="AT135" s="238" t="s">
        <v>351</v>
      </c>
      <c r="AU135" s="238" t="s">
        <v>89</v>
      </c>
      <c r="AY135" s="18" t="s">
        <v>136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8" t="s">
        <v>87</v>
      </c>
      <c r="BK135" s="239">
        <f>ROUND(I135*H135,2)</f>
        <v>0</v>
      </c>
      <c r="BL135" s="18" t="s">
        <v>155</v>
      </c>
      <c r="BM135" s="238" t="s">
        <v>1040</v>
      </c>
    </row>
    <row r="136" s="12" customFormat="1" ht="22.8" customHeight="1">
      <c r="A136" s="12"/>
      <c r="B136" s="211"/>
      <c r="C136" s="212"/>
      <c r="D136" s="213" t="s">
        <v>78</v>
      </c>
      <c r="E136" s="225" t="s">
        <v>175</v>
      </c>
      <c r="F136" s="225" t="s">
        <v>771</v>
      </c>
      <c r="G136" s="212"/>
      <c r="H136" s="212"/>
      <c r="I136" s="215"/>
      <c r="J136" s="226">
        <f>BK136</f>
        <v>0</v>
      </c>
      <c r="K136" s="212"/>
      <c r="L136" s="217"/>
      <c r="M136" s="218"/>
      <c r="N136" s="219"/>
      <c r="O136" s="219"/>
      <c r="P136" s="220">
        <f>P137</f>
        <v>0</v>
      </c>
      <c r="Q136" s="219"/>
      <c r="R136" s="220">
        <f>R137</f>
        <v>0</v>
      </c>
      <c r="S136" s="219"/>
      <c r="T136" s="221">
        <f>T137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2" t="s">
        <v>87</v>
      </c>
      <c r="AT136" s="223" t="s">
        <v>78</v>
      </c>
      <c r="AU136" s="223" t="s">
        <v>87</v>
      </c>
      <c r="AY136" s="222" t="s">
        <v>136</v>
      </c>
      <c r="BK136" s="224">
        <f>BK137</f>
        <v>0</v>
      </c>
    </row>
    <row r="137" s="2" customFormat="1" ht="33" customHeight="1">
      <c r="A137" s="39"/>
      <c r="B137" s="40"/>
      <c r="C137" s="227" t="s">
        <v>150</v>
      </c>
      <c r="D137" s="227" t="s">
        <v>139</v>
      </c>
      <c r="E137" s="228" t="s">
        <v>1041</v>
      </c>
      <c r="F137" s="229" t="s">
        <v>1042</v>
      </c>
      <c r="G137" s="230" t="s">
        <v>1043</v>
      </c>
      <c r="H137" s="231">
        <v>2</v>
      </c>
      <c r="I137" s="232"/>
      <c r="J137" s="233">
        <f>ROUND(I137*H137,2)</f>
        <v>0</v>
      </c>
      <c r="K137" s="229" t="s">
        <v>1</v>
      </c>
      <c r="L137" s="45"/>
      <c r="M137" s="234" t="s">
        <v>1</v>
      </c>
      <c r="N137" s="235" t="s">
        <v>44</v>
      </c>
      <c r="O137" s="92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8" t="s">
        <v>155</v>
      </c>
      <c r="AT137" s="238" t="s">
        <v>139</v>
      </c>
      <c r="AU137" s="238" t="s">
        <v>89</v>
      </c>
      <c r="AY137" s="18" t="s">
        <v>136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8" t="s">
        <v>87</v>
      </c>
      <c r="BK137" s="239">
        <f>ROUND(I137*H137,2)</f>
        <v>0</v>
      </c>
      <c r="BL137" s="18" t="s">
        <v>155</v>
      </c>
      <c r="BM137" s="238" t="s">
        <v>1044</v>
      </c>
    </row>
    <row r="138" s="12" customFormat="1" ht="25.92" customHeight="1">
      <c r="A138" s="12"/>
      <c r="B138" s="211"/>
      <c r="C138" s="212"/>
      <c r="D138" s="213" t="s">
        <v>78</v>
      </c>
      <c r="E138" s="214" t="s">
        <v>952</v>
      </c>
      <c r="F138" s="214" t="s">
        <v>953</v>
      </c>
      <c r="G138" s="212"/>
      <c r="H138" s="212"/>
      <c r="I138" s="215"/>
      <c r="J138" s="216">
        <f>BK138</f>
        <v>0</v>
      </c>
      <c r="K138" s="212"/>
      <c r="L138" s="217"/>
      <c r="M138" s="218"/>
      <c r="N138" s="219"/>
      <c r="O138" s="219"/>
      <c r="P138" s="220">
        <f>P139</f>
        <v>0</v>
      </c>
      <c r="Q138" s="219"/>
      <c r="R138" s="220">
        <f>R139</f>
        <v>0.00012</v>
      </c>
      <c r="S138" s="219"/>
      <c r="T138" s="221">
        <f>T139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2" t="s">
        <v>89</v>
      </c>
      <c r="AT138" s="223" t="s">
        <v>78</v>
      </c>
      <c r="AU138" s="223" t="s">
        <v>79</v>
      </c>
      <c r="AY138" s="222" t="s">
        <v>136</v>
      </c>
      <c r="BK138" s="224">
        <f>BK139</f>
        <v>0</v>
      </c>
    </row>
    <row r="139" s="12" customFormat="1" ht="22.8" customHeight="1">
      <c r="A139" s="12"/>
      <c r="B139" s="211"/>
      <c r="C139" s="212"/>
      <c r="D139" s="213" t="s">
        <v>78</v>
      </c>
      <c r="E139" s="225" t="s">
        <v>1045</v>
      </c>
      <c r="F139" s="225" t="s">
        <v>1046</v>
      </c>
      <c r="G139" s="212"/>
      <c r="H139" s="212"/>
      <c r="I139" s="215"/>
      <c r="J139" s="226">
        <f>BK139</f>
        <v>0</v>
      </c>
      <c r="K139" s="212"/>
      <c r="L139" s="217"/>
      <c r="M139" s="218"/>
      <c r="N139" s="219"/>
      <c r="O139" s="219"/>
      <c r="P139" s="220">
        <f>SUM(P140:P141)</f>
        <v>0</v>
      </c>
      <c r="Q139" s="219"/>
      <c r="R139" s="220">
        <f>SUM(R140:R141)</f>
        <v>0.00012</v>
      </c>
      <c r="S139" s="219"/>
      <c r="T139" s="221">
        <f>SUM(T140:T141)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22" t="s">
        <v>89</v>
      </c>
      <c r="AT139" s="223" t="s">
        <v>78</v>
      </c>
      <c r="AU139" s="223" t="s">
        <v>87</v>
      </c>
      <c r="AY139" s="222" t="s">
        <v>136</v>
      </c>
      <c r="BK139" s="224">
        <f>SUM(BK140:BK141)</f>
        <v>0</v>
      </c>
    </row>
    <row r="140" s="2" customFormat="1" ht="24.15" customHeight="1">
      <c r="A140" s="39"/>
      <c r="B140" s="40"/>
      <c r="C140" s="227" t="s">
        <v>155</v>
      </c>
      <c r="D140" s="227" t="s">
        <v>139</v>
      </c>
      <c r="E140" s="228" t="s">
        <v>1047</v>
      </c>
      <c r="F140" s="229" t="s">
        <v>1048</v>
      </c>
      <c r="G140" s="230" t="s">
        <v>442</v>
      </c>
      <c r="H140" s="231">
        <v>4</v>
      </c>
      <c r="I140" s="232"/>
      <c r="J140" s="233">
        <f>ROUND(I140*H140,2)</f>
        <v>0</v>
      </c>
      <c r="K140" s="229" t="s">
        <v>1</v>
      </c>
      <c r="L140" s="45"/>
      <c r="M140" s="234" t="s">
        <v>1</v>
      </c>
      <c r="N140" s="235" t="s">
        <v>44</v>
      </c>
      <c r="O140" s="92"/>
      <c r="P140" s="236">
        <f>O140*H140</f>
        <v>0</v>
      </c>
      <c r="Q140" s="236">
        <v>0</v>
      </c>
      <c r="R140" s="236">
        <f>Q140*H140</f>
        <v>0</v>
      </c>
      <c r="S140" s="236">
        <v>0</v>
      </c>
      <c r="T140" s="237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8" t="s">
        <v>295</v>
      </c>
      <c r="AT140" s="238" t="s">
        <v>139</v>
      </c>
      <c r="AU140" s="238" t="s">
        <v>89</v>
      </c>
      <c r="AY140" s="18" t="s">
        <v>136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8" t="s">
        <v>87</v>
      </c>
      <c r="BK140" s="239">
        <f>ROUND(I140*H140,2)</f>
        <v>0</v>
      </c>
      <c r="BL140" s="18" t="s">
        <v>295</v>
      </c>
      <c r="BM140" s="238" t="s">
        <v>1049</v>
      </c>
    </row>
    <row r="141" s="2" customFormat="1" ht="16.5" customHeight="1">
      <c r="A141" s="39"/>
      <c r="B141" s="40"/>
      <c r="C141" s="280" t="s">
        <v>135</v>
      </c>
      <c r="D141" s="280" t="s">
        <v>351</v>
      </c>
      <c r="E141" s="281" t="s">
        <v>1050</v>
      </c>
      <c r="F141" s="282" t="s">
        <v>1051</v>
      </c>
      <c r="G141" s="283" t="s">
        <v>442</v>
      </c>
      <c r="H141" s="284">
        <v>4</v>
      </c>
      <c r="I141" s="285"/>
      <c r="J141" s="286">
        <f>ROUND(I141*H141,2)</f>
        <v>0</v>
      </c>
      <c r="K141" s="282" t="s">
        <v>1</v>
      </c>
      <c r="L141" s="287"/>
      <c r="M141" s="288" t="s">
        <v>1</v>
      </c>
      <c r="N141" s="289" t="s">
        <v>44</v>
      </c>
      <c r="O141" s="92"/>
      <c r="P141" s="236">
        <f>O141*H141</f>
        <v>0</v>
      </c>
      <c r="Q141" s="236">
        <v>3.0000000000000001E-05</v>
      </c>
      <c r="R141" s="236">
        <f>Q141*H141</f>
        <v>0.00012</v>
      </c>
      <c r="S141" s="236">
        <v>0</v>
      </c>
      <c r="T141" s="237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8" t="s">
        <v>389</v>
      </c>
      <c r="AT141" s="238" t="s">
        <v>351</v>
      </c>
      <c r="AU141" s="238" t="s">
        <v>89</v>
      </c>
      <c r="AY141" s="18" t="s">
        <v>136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8" t="s">
        <v>87</v>
      </c>
      <c r="BK141" s="239">
        <f>ROUND(I141*H141,2)</f>
        <v>0</v>
      </c>
      <c r="BL141" s="18" t="s">
        <v>295</v>
      </c>
      <c r="BM141" s="238" t="s">
        <v>1052</v>
      </c>
    </row>
    <row r="142" s="12" customFormat="1" ht="25.92" customHeight="1">
      <c r="A142" s="12"/>
      <c r="B142" s="211"/>
      <c r="C142" s="212"/>
      <c r="D142" s="213" t="s">
        <v>78</v>
      </c>
      <c r="E142" s="214" t="s">
        <v>351</v>
      </c>
      <c r="F142" s="214" t="s">
        <v>1053</v>
      </c>
      <c r="G142" s="212"/>
      <c r="H142" s="212"/>
      <c r="I142" s="215"/>
      <c r="J142" s="216">
        <f>BK142</f>
        <v>0</v>
      </c>
      <c r="K142" s="212"/>
      <c r="L142" s="217"/>
      <c r="M142" s="218"/>
      <c r="N142" s="219"/>
      <c r="O142" s="219"/>
      <c r="P142" s="220">
        <f>P143+P201</f>
        <v>0</v>
      </c>
      <c r="Q142" s="219"/>
      <c r="R142" s="220">
        <f>R143+R201</f>
        <v>0.51758004999999996</v>
      </c>
      <c r="S142" s="219"/>
      <c r="T142" s="221">
        <f>T143+T201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2" t="s">
        <v>150</v>
      </c>
      <c r="AT142" s="223" t="s">
        <v>78</v>
      </c>
      <c r="AU142" s="223" t="s">
        <v>79</v>
      </c>
      <c r="AY142" s="222" t="s">
        <v>136</v>
      </c>
      <c r="BK142" s="224">
        <f>BK143+BK201</f>
        <v>0</v>
      </c>
    </row>
    <row r="143" s="12" customFormat="1" ht="22.8" customHeight="1">
      <c r="A143" s="12"/>
      <c r="B143" s="211"/>
      <c r="C143" s="212"/>
      <c r="D143" s="213" t="s">
        <v>78</v>
      </c>
      <c r="E143" s="225" t="s">
        <v>1054</v>
      </c>
      <c r="F143" s="225" t="s">
        <v>1055</v>
      </c>
      <c r="G143" s="212"/>
      <c r="H143" s="212"/>
      <c r="I143" s="215"/>
      <c r="J143" s="226">
        <f>BK143</f>
        <v>0</v>
      </c>
      <c r="K143" s="212"/>
      <c r="L143" s="217"/>
      <c r="M143" s="218"/>
      <c r="N143" s="219"/>
      <c r="O143" s="219"/>
      <c r="P143" s="220">
        <f>SUM(P144:P200)</f>
        <v>0</v>
      </c>
      <c r="Q143" s="219"/>
      <c r="R143" s="220">
        <f>SUM(R144:R200)</f>
        <v>0.47458600000000001</v>
      </c>
      <c r="S143" s="219"/>
      <c r="T143" s="221">
        <f>SUM(T144:T200)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22" t="s">
        <v>150</v>
      </c>
      <c r="AT143" s="223" t="s">
        <v>78</v>
      </c>
      <c r="AU143" s="223" t="s">
        <v>87</v>
      </c>
      <c r="AY143" s="222" t="s">
        <v>136</v>
      </c>
      <c r="BK143" s="224">
        <f>SUM(BK144:BK200)</f>
        <v>0</v>
      </c>
    </row>
    <row r="144" s="2" customFormat="1" ht="37.8" customHeight="1">
      <c r="A144" s="39"/>
      <c r="B144" s="40"/>
      <c r="C144" s="227" t="s">
        <v>163</v>
      </c>
      <c r="D144" s="227" t="s">
        <v>139</v>
      </c>
      <c r="E144" s="228" t="s">
        <v>1056</v>
      </c>
      <c r="F144" s="229" t="s">
        <v>1057</v>
      </c>
      <c r="G144" s="230" t="s">
        <v>442</v>
      </c>
      <c r="H144" s="231">
        <v>12</v>
      </c>
      <c r="I144" s="232"/>
      <c r="J144" s="233">
        <f>ROUND(I144*H144,2)</f>
        <v>0</v>
      </c>
      <c r="K144" s="229" t="s">
        <v>1</v>
      </c>
      <c r="L144" s="45"/>
      <c r="M144" s="234" t="s">
        <v>1</v>
      </c>
      <c r="N144" s="235" t="s">
        <v>44</v>
      </c>
      <c r="O144" s="92"/>
      <c r="P144" s="236">
        <f>O144*H144</f>
        <v>0</v>
      </c>
      <c r="Q144" s="236">
        <v>0</v>
      </c>
      <c r="R144" s="236">
        <f>Q144*H144</f>
        <v>0</v>
      </c>
      <c r="S144" s="236">
        <v>0</v>
      </c>
      <c r="T144" s="237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8" t="s">
        <v>572</v>
      </c>
      <c r="AT144" s="238" t="s">
        <v>139</v>
      </c>
      <c r="AU144" s="238" t="s">
        <v>89</v>
      </c>
      <c r="AY144" s="18" t="s">
        <v>136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8" t="s">
        <v>87</v>
      </c>
      <c r="BK144" s="239">
        <f>ROUND(I144*H144,2)</f>
        <v>0</v>
      </c>
      <c r="BL144" s="18" t="s">
        <v>572</v>
      </c>
      <c r="BM144" s="238" t="s">
        <v>1058</v>
      </c>
    </row>
    <row r="145" s="14" customFormat="1">
      <c r="A145" s="14"/>
      <c r="B145" s="251"/>
      <c r="C145" s="252"/>
      <c r="D145" s="242" t="s">
        <v>145</v>
      </c>
      <c r="E145" s="253" t="s">
        <v>1</v>
      </c>
      <c r="F145" s="254" t="s">
        <v>1059</v>
      </c>
      <c r="G145" s="252"/>
      <c r="H145" s="255">
        <v>12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145</v>
      </c>
      <c r="AU145" s="261" t="s">
        <v>89</v>
      </c>
      <c r="AV145" s="14" t="s">
        <v>89</v>
      </c>
      <c r="AW145" s="14" t="s">
        <v>35</v>
      </c>
      <c r="AX145" s="14" t="s">
        <v>79</v>
      </c>
      <c r="AY145" s="261" t="s">
        <v>136</v>
      </c>
    </row>
    <row r="146" s="15" customFormat="1">
      <c r="A146" s="15"/>
      <c r="B146" s="269"/>
      <c r="C146" s="270"/>
      <c r="D146" s="242" t="s">
        <v>145</v>
      </c>
      <c r="E146" s="271" t="s">
        <v>1</v>
      </c>
      <c r="F146" s="272" t="s">
        <v>244</v>
      </c>
      <c r="G146" s="270"/>
      <c r="H146" s="273">
        <v>12</v>
      </c>
      <c r="I146" s="274"/>
      <c r="J146" s="270"/>
      <c r="K146" s="270"/>
      <c r="L146" s="275"/>
      <c r="M146" s="276"/>
      <c r="N146" s="277"/>
      <c r="O146" s="277"/>
      <c r="P146" s="277"/>
      <c r="Q146" s="277"/>
      <c r="R146" s="277"/>
      <c r="S146" s="277"/>
      <c r="T146" s="278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9" t="s">
        <v>145</v>
      </c>
      <c r="AU146" s="279" t="s">
        <v>89</v>
      </c>
      <c r="AV146" s="15" t="s">
        <v>155</v>
      </c>
      <c r="AW146" s="15" t="s">
        <v>35</v>
      </c>
      <c r="AX146" s="15" t="s">
        <v>87</v>
      </c>
      <c r="AY146" s="279" t="s">
        <v>136</v>
      </c>
    </row>
    <row r="147" s="2" customFormat="1" ht="37.8" customHeight="1">
      <c r="A147" s="39"/>
      <c r="B147" s="40"/>
      <c r="C147" s="227" t="s">
        <v>167</v>
      </c>
      <c r="D147" s="227" t="s">
        <v>139</v>
      </c>
      <c r="E147" s="228" t="s">
        <v>1060</v>
      </c>
      <c r="F147" s="229" t="s">
        <v>1061</v>
      </c>
      <c r="G147" s="230" t="s">
        <v>442</v>
      </c>
      <c r="H147" s="231">
        <v>32</v>
      </c>
      <c r="I147" s="232"/>
      <c r="J147" s="233">
        <f>ROUND(I147*H147,2)</f>
        <v>0</v>
      </c>
      <c r="K147" s="229" t="s">
        <v>1</v>
      </c>
      <c r="L147" s="45"/>
      <c r="M147" s="234" t="s">
        <v>1</v>
      </c>
      <c r="N147" s="235" t="s">
        <v>44</v>
      </c>
      <c r="O147" s="92"/>
      <c r="P147" s="236">
        <f>O147*H147</f>
        <v>0</v>
      </c>
      <c r="Q147" s="236">
        <v>0</v>
      </c>
      <c r="R147" s="236">
        <f>Q147*H147</f>
        <v>0</v>
      </c>
      <c r="S147" s="236">
        <v>0</v>
      </c>
      <c r="T147" s="237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8" t="s">
        <v>572</v>
      </c>
      <c r="AT147" s="238" t="s">
        <v>139</v>
      </c>
      <c r="AU147" s="238" t="s">
        <v>89</v>
      </c>
      <c r="AY147" s="18" t="s">
        <v>136</v>
      </c>
      <c r="BE147" s="239">
        <f>IF(N147="základní",J147,0)</f>
        <v>0</v>
      </c>
      <c r="BF147" s="239">
        <f>IF(N147="snížená",J147,0)</f>
        <v>0</v>
      </c>
      <c r="BG147" s="239">
        <f>IF(N147="zákl. přenesená",J147,0)</f>
        <v>0</v>
      </c>
      <c r="BH147" s="239">
        <f>IF(N147="sníž. přenesená",J147,0)</f>
        <v>0</v>
      </c>
      <c r="BI147" s="239">
        <f>IF(N147="nulová",J147,0)</f>
        <v>0</v>
      </c>
      <c r="BJ147" s="18" t="s">
        <v>87</v>
      </c>
      <c r="BK147" s="239">
        <f>ROUND(I147*H147,2)</f>
        <v>0</v>
      </c>
      <c r="BL147" s="18" t="s">
        <v>572</v>
      </c>
      <c r="BM147" s="238" t="s">
        <v>1062</v>
      </c>
    </row>
    <row r="148" s="14" customFormat="1">
      <c r="A148" s="14"/>
      <c r="B148" s="251"/>
      <c r="C148" s="252"/>
      <c r="D148" s="242" t="s">
        <v>145</v>
      </c>
      <c r="E148" s="253" t="s">
        <v>1</v>
      </c>
      <c r="F148" s="254" t="s">
        <v>1063</v>
      </c>
      <c r="G148" s="252"/>
      <c r="H148" s="255">
        <v>4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145</v>
      </c>
      <c r="AU148" s="261" t="s">
        <v>89</v>
      </c>
      <c r="AV148" s="14" t="s">
        <v>89</v>
      </c>
      <c r="AW148" s="14" t="s">
        <v>35</v>
      </c>
      <c r="AX148" s="14" t="s">
        <v>79</v>
      </c>
      <c r="AY148" s="261" t="s">
        <v>136</v>
      </c>
    </row>
    <row r="149" s="14" customFormat="1">
      <c r="A149" s="14"/>
      <c r="B149" s="251"/>
      <c r="C149" s="252"/>
      <c r="D149" s="242" t="s">
        <v>145</v>
      </c>
      <c r="E149" s="253" t="s">
        <v>1</v>
      </c>
      <c r="F149" s="254" t="s">
        <v>1064</v>
      </c>
      <c r="G149" s="252"/>
      <c r="H149" s="255">
        <v>24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145</v>
      </c>
      <c r="AU149" s="261" t="s">
        <v>89</v>
      </c>
      <c r="AV149" s="14" t="s">
        <v>89</v>
      </c>
      <c r="AW149" s="14" t="s">
        <v>35</v>
      </c>
      <c r="AX149" s="14" t="s">
        <v>79</v>
      </c>
      <c r="AY149" s="261" t="s">
        <v>136</v>
      </c>
    </row>
    <row r="150" s="14" customFormat="1">
      <c r="A150" s="14"/>
      <c r="B150" s="251"/>
      <c r="C150" s="252"/>
      <c r="D150" s="242" t="s">
        <v>145</v>
      </c>
      <c r="E150" s="253" t="s">
        <v>1</v>
      </c>
      <c r="F150" s="254" t="s">
        <v>1065</v>
      </c>
      <c r="G150" s="252"/>
      <c r="H150" s="255">
        <v>4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145</v>
      </c>
      <c r="AU150" s="261" t="s">
        <v>89</v>
      </c>
      <c r="AV150" s="14" t="s">
        <v>89</v>
      </c>
      <c r="AW150" s="14" t="s">
        <v>35</v>
      </c>
      <c r="AX150" s="14" t="s">
        <v>79</v>
      </c>
      <c r="AY150" s="261" t="s">
        <v>136</v>
      </c>
    </row>
    <row r="151" s="15" customFormat="1">
      <c r="A151" s="15"/>
      <c r="B151" s="269"/>
      <c r="C151" s="270"/>
      <c r="D151" s="242" t="s">
        <v>145</v>
      </c>
      <c r="E151" s="271" t="s">
        <v>1</v>
      </c>
      <c r="F151" s="272" t="s">
        <v>244</v>
      </c>
      <c r="G151" s="270"/>
      <c r="H151" s="273">
        <v>32</v>
      </c>
      <c r="I151" s="274"/>
      <c r="J151" s="270"/>
      <c r="K151" s="270"/>
      <c r="L151" s="275"/>
      <c r="M151" s="276"/>
      <c r="N151" s="277"/>
      <c r="O151" s="277"/>
      <c r="P151" s="277"/>
      <c r="Q151" s="277"/>
      <c r="R151" s="277"/>
      <c r="S151" s="277"/>
      <c r="T151" s="27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9" t="s">
        <v>145</v>
      </c>
      <c r="AU151" s="279" t="s">
        <v>89</v>
      </c>
      <c r="AV151" s="15" t="s">
        <v>155</v>
      </c>
      <c r="AW151" s="15" t="s">
        <v>35</v>
      </c>
      <c r="AX151" s="15" t="s">
        <v>87</v>
      </c>
      <c r="AY151" s="279" t="s">
        <v>136</v>
      </c>
    </row>
    <row r="152" s="2" customFormat="1" ht="33" customHeight="1">
      <c r="A152" s="39"/>
      <c r="B152" s="40"/>
      <c r="C152" s="227" t="s">
        <v>171</v>
      </c>
      <c r="D152" s="227" t="s">
        <v>139</v>
      </c>
      <c r="E152" s="228" t="s">
        <v>1066</v>
      </c>
      <c r="F152" s="229" t="s">
        <v>1067</v>
      </c>
      <c r="G152" s="230" t="s">
        <v>442</v>
      </c>
      <c r="H152" s="231">
        <v>4</v>
      </c>
      <c r="I152" s="232"/>
      <c r="J152" s="233">
        <f>ROUND(I152*H152,2)</f>
        <v>0</v>
      </c>
      <c r="K152" s="229" t="s">
        <v>1</v>
      </c>
      <c r="L152" s="45"/>
      <c r="M152" s="234" t="s">
        <v>1</v>
      </c>
      <c r="N152" s="235" t="s">
        <v>44</v>
      </c>
      <c r="O152" s="92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8" t="s">
        <v>572</v>
      </c>
      <c r="AT152" s="238" t="s">
        <v>139</v>
      </c>
      <c r="AU152" s="238" t="s">
        <v>89</v>
      </c>
      <c r="AY152" s="18" t="s">
        <v>136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8" t="s">
        <v>87</v>
      </c>
      <c r="BK152" s="239">
        <f>ROUND(I152*H152,2)</f>
        <v>0</v>
      </c>
      <c r="BL152" s="18" t="s">
        <v>572</v>
      </c>
      <c r="BM152" s="238" t="s">
        <v>1068</v>
      </c>
    </row>
    <row r="153" s="2" customFormat="1" ht="37.8" customHeight="1">
      <c r="A153" s="39"/>
      <c r="B153" s="40"/>
      <c r="C153" s="280" t="s">
        <v>175</v>
      </c>
      <c r="D153" s="280" t="s">
        <v>351</v>
      </c>
      <c r="E153" s="281" t="s">
        <v>1069</v>
      </c>
      <c r="F153" s="282" t="s">
        <v>1070</v>
      </c>
      <c r="G153" s="283" t="s">
        <v>442</v>
      </c>
      <c r="H153" s="284">
        <v>4</v>
      </c>
      <c r="I153" s="285"/>
      <c r="J153" s="286">
        <f>ROUND(I153*H153,2)</f>
        <v>0</v>
      </c>
      <c r="K153" s="282" t="s">
        <v>1</v>
      </c>
      <c r="L153" s="287"/>
      <c r="M153" s="288" t="s">
        <v>1</v>
      </c>
      <c r="N153" s="289" t="s">
        <v>44</v>
      </c>
      <c r="O153" s="92"/>
      <c r="P153" s="236">
        <f>O153*H153</f>
        <v>0</v>
      </c>
      <c r="Q153" s="236">
        <v>0.0022000000000000001</v>
      </c>
      <c r="R153" s="236">
        <f>Q153*H153</f>
        <v>0.0088000000000000005</v>
      </c>
      <c r="S153" s="236">
        <v>0</v>
      </c>
      <c r="T153" s="237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8" t="s">
        <v>877</v>
      </c>
      <c r="AT153" s="238" t="s">
        <v>351</v>
      </c>
      <c r="AU153" s="238" t="s">
        <v>89</v>
      </c>
      <c r="AY153" s="18" t="s">
        <v>136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8" t="s">
        <v>87</v>
      </c>
      <c r="BK153" s="239">
        <f>ROUND(I153*H153,2)</f>
        <v>0</v>
      </c>
      <c r="BL153" s="18" t="s">
        <v>877</v>
      </c>
      <c r="BM153" s="238" t="s">
        <v>1071</v>
      </c>
    </row>
    <row r="154" s="2" customFormat="1" ht="24.15" customHeight="1">
      <c r="A154" s="39"/>
      <c r="B154" s="40"/>
      <c r="C154" s="227" t="s">
        <v>180</v>
      </c>
      <c r="D154" s="227" t="s">
        <v>139</v>
      </c>
      <c r="E154" s="228" t="s">
        <v>1072</v>
      </c>
      <c r="F154" s="229" t="s">
        <v>1073</v>
      </c>
      <c r="G154" s="230" t="s">
        <v>442</v>
      </c>
      <c r="H154" s="231">
        <v>4</v>
      </c>
      <c r="I154" s="232"/>
      <c r="J154" s="233">
        <f>ROUND(I154*H154,2)</f>
        <v>0</v>
      </c>
      <c r="K154" s="229" t="s">
        <v>1</v>
      </c>
      <c r="L154" s="45"/>
      <c r="M154" s="234" t="s">
        <v>1</v>
      </c>
      <c r="N154" s="235" t="s">
        <v>44</v>
      </c>
      <c r="O154" s="92"/>
      <c r="P154" s="236">
        <f>O154*H154</f>
        <v>0</v>
      </c>
      <c r="Q154" s="236">
        <v>0</v>
      </c>
      <c r="R154" s="236">
        <f>Q154*H154</f>
        <v>0</v>
      </c>
      <c r="S154" s="236">
        <v>0</v>
      </c>
      <c r="T154" s="237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8" t="s">
        <v>572</v>
      </c>
      <c r="AT154" s="238" t="s">
        <v>139</v>
      </c>
      <c r="AU154" s="238" t="s">
        <v>89</v>
      </c>
      <c r="AY154" s="18" t="s">
        <v>136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8" t="s">
        <v>87</v>
      </c>
      <c r="BK154" s="239">
        <f>ROUND(I154*H154,2)</f>
        <v>0</v>
      </c>
      <c r="BL154" s="18" t="s">
        <v>572</v>
      </c>
      <c r="BM154" s="238" t="s">
        <v>1074</v>
      </c>
    </row>
    <row r="155" s="14" customFormat="1">
      <c r="A155" s="14"/>
      <c r="B155" s="251"/>
      <c r="C155" s="252"/>
      <c r="D155" s="242" t="s">
        <v>145</v>
      </c>
      <c r="E155" s="253" t="s">
        <v>1011</v>
      </c>
      <c r="F155" s="254" t="s">
        <v>1075</v>
      </c>
      <c r="G155" s="252"/>
      <c r="H155" s="255">
        <v>4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145</v>
      </c>
      <c r="AU155" s="261" t="s">
        <v>89</v>
      </c>
      <c r="AV155" s="14" t="s">
        <v>89</v>
      </c>
      <c r="AW155" s="14" t="s">
        <v>35</v>
      </c>
      <c r="AX155" s="14" t="s">
        <v>87</v>
      </c>
      <c r="AY155" s="261" t="s">
        <v>136</v>
      </c>
    </row>
    <row r="156" s="2" customFormat="1" ht="24.15" customHeight="1">
      <c r="A156" s="39"/>
      <c r="B156" s="40"/>
      <c r="C156" s="280" t="s">
        <v>187</v>
      </c>
      <c r="D156" s="280" t="s">
        <v>351</v>
      </c>
      <c r="E156" s="281" t="s">
        <v>1076</v>
      </c>
      <c r="F156" s="282" t="s">
        <v>1077</v>
      </c>
      <c r="G156" s="283" t="s">
        <v>442</v>
      </c>
      <c r="H156" s="284">
        <v>4</v>
      </c>
      <c r="I156" s="285"/>
      <c r="J156" s="286">
        <f>ROUND(I156*H156,2)</f>
        <v>0</v>
      </c>
      <c r="K156" s="282" t="s">
        <v>1</v>
      </c>
      <c r="L156" s="287"/>
      <c r="M156" s="288" t="s">
        <v>1</v>
      </c>
      <c r="N156" s="289" t="s">
        <v>44</v>
      </c>
      <c r="O156" s="92"/>
      <c r="P156" s="236">
        <f>O156*H156</f>
        <v>0</v>
      </c>
      <c r="Q156" s="236">
        <v>0.048000000000000001</v>
      </c>
      <c r="R156" s="236">
        <f>Q156*H156</f>
        <v>0.192</v>
      </c>
      <c r="S156" s="236">
        <v>0</v>
      </c>
      <c r="T156" s="237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8" t="s">
        <v>877</v>
      </c>
      <c r="AT156" s="238" t="s">
        <v>351</v>
      </c>
      <c r="AU156" s="238" t="s">
        <v>89</v>
      </c>
      <c r="AY156" s="18" t="s">
        <v>136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8" t="s">
        <v>87</v>
      </c>
      <c r="BK156" s="239">
        <f>ROUND(I156*H156,2)</f>
        <v>0</v>
      </c>
      <c r="BL156" s="18" t="s">
        <v>877</v>
      </c>
      <c r="BM156" s="238" t="s">
        <v>1078</v>
      </c>
    </row>
    <row r="157" s="2" customFormat="1" ht="16.5" customHeight="1">
      <c r="A157" s="39"/>
      <c r="B157" s="40"/>
      <c r="C157" s="227" t="s">
        <v>8</v>
      </c>
      <c r="D157" s="227" t="s">
        <v>139</v>
      </c>
      <c r="E157" s="228" t="s">
        <v>1079</v>
      </c>
      <c r="F157" s="229" t="s">
        <v>1080</v>
      </c>
      <c r="G157" s="230" t="s">
        <v>442</v>
      </c>
      <c r="H157" s="231">
        <v>4</v>
      </c>
      <c r="I157" s="232"/>
      <c r="J157" s="233">
        <f>ROUND(I157*H157,2)</f>
        <v>0</v>
      </c>
      <c r="K157" s="229" t="s">
        <v>1</v>
      </c>
      <c r="L157" s="45"/>
      <c r="M157" s="234" t="s">
        <v>1</v>
      </c>
      <c r="N157" s="235" t="s">
        <v>44</v>
      </c>
      <c r="O157" s="92"/>
      <c r="P157" s="236">
        <f>O157*H157</f>
        <v>0</v>
      </c>
      <c r="Q157" s="236">
        <v>0</v>
      </c>
      <c r="R157" s="236">
        <f>Q157*H157</f>
        <v>0</v>
      </c>
      <c r="S157" s="236">
        <v>0</v>
      </c>
      <c r="T157" s="237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8" t="s">
        <v>572</v>
      </c>
      <c r="AT157" s="238" t="s">
        <v>139</v>
      </c>
      <c r="AU157" s="238" t="s">
        <v>89</v>
      </c>
      <c r="AY157" s="18" t="s">
        <v>136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8" t="s">
        <v>87</v>
      </c>
      <c r="BK157" s="239">
        <f>ROUND(I157*H157,2)</f>
        <v>0</v>
      </c>
      <c r="BL157" s="18" t="s">
        <v>572</v>
      </c>
      <c r="BM157" s="238" t="s">
        <v>1081</v>
      </c>
    </row>
    <row r="158" s="2" customFormat="1" ht="16.5" customHeight="1">
      <c r="A158" s="39"/>
      <c r="B158" s="40"/>
      <c r="C158" s="280" t="s">
        <v>198</v>
      </c>
      <c r="D158" s="280" t="s">
        <v>351</v>
      </c>
      <c r="E158" s="281" t="s">
        <v>1082</v>
      </c>
      <c r="F158" s="282" t="s">
        <v>1083</v>
      </c>
      <c r="G158" s="283" t="s">
        <v>442</v>
      </c>
      <c r="H158" s="284">
        <v>4</v>
      </c>
      <c r="I158" s="285"/>
      <c r="J158" s="286">
        <f>ROUND(I158*H158,2)</f>
        <v>0</v>
      </c>
      <c r="K158" s="282" t="s">
        <v>1</v>
      </c>
      <c r="L158" s="287"/>
      <c r="M158" s="288" t="s">
        <v>1</v>
      </c>
      <c r="N158" s="289" t="s">
        <v>44</v>
      </c>
      <c r="O158" s="92"/>
      <c r="P158" s="236">
        <f>O158*H158</f>
        <v>0</v>
      </c>
      <c r="Q158" s="236">
        <v>0.00029999999999999997</v>
      </c>
      <c r="R158" s="236">
        <f>Q158*H158</f>
        <v>0.0011999999999999999</v>
      </c>
      <c r="S158" s="236">
        <v>0</v>
      </c>
      <c r="T158" s="237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8" t="s">
        <v>877</v>
      </c>
      <c r="AT158" s="238" t="s">
        <v>351</v>
      </c>
      <c r="AU158" s="238" t="s">
        <v>89</v>
      </c>
      <c r="AY158" s="18" t="s">
        <v>136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8" t="s">
        <v>87</v>
      </c>
      <c r="BK158" s="239">
        <f>ROUND(I158*H158,2)</f>
        <v>0</v>
      </c>
      <c r="BL158" s="18" t="s">
        <v>877</v>
      </c>
      <c r="BM158" s="238" t="s">
        <v>1084</v>
      </c>
    </row>
    <row r="159" s="2" customFormat="1" ht="24.15" customHeight="1">
      <c r="A159" s="39"/>
      <c r="B159" s="40"/>
      <c r="C159" s="227" t="s">
        <v>286</v>
      </c>
      <c r="D159" s="227" t="s">
        <v>139</v>
      </c>
      <c r="E159" s="228" t="s">
        <v>1085</v>
      </c>
      <c r="F159" s="229" t="s">
        <v>1086</v>
      </c>
      <c r="G159" s="230" t="s">
        <v>442</v>
      </c>
      <c r="H159" s="231">
        <v>4</v>
      </c>
      <c r="I159" s="232"/>
      <c r="J159" s="233">
        <f>ROUND(I159*H159,2)</f>
        <v>0</v>
      </c>
      <c r="K159" s="229" t="s">
        <v>1</v>
      </c>
      <c r="L159" s="45"/>
      <c r="M159" s="234" t="s">
        <v>1</v>
      </c>
      <c r="N159" s="235" t="s">
        <v>44</v>
      </c>
      <c r="O159" s="92"/>
      <c r="P159" s="236">
        <f>O159*H159</f>
        <v>0</v>
      </c>
      <c r="Q159" s="236">
        <v>0</v>
      </c>
      <c r="R159" s="236">
        <f>Q159*H159</f>
        <v>0</v>
      </c>
      <c r="S159" s="236">
        <v>0</v>
      </c>
      <c r="T159" s="237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8" t="s">
        <v>572</v>
      </c>
      <c r="AT159" s="238" t="s">
        <v>139</v>
      </c>
      <c r="AU159" s="238" t="s">
        <v>89</v>
      </c>
      <c r="AY159" s="18" t="s">
        <v>136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8" t="s">
        <v>87</v>
      </c>
      <c r="BK159" s="239">
        <f>ROUND(I159*H159,2)</f>
        <v>0</v>
      </c>
      <c r="BL159" s="18" t="s">
        <v>572</v>
      </c>
      <c r="BM159" s="238" t="s">
        <v>1087</v>
      </c>
    </row>
    <row r="160" s="2" customFormat="1" ht="16.5" customHeight="1">
      <c r="A160" s="39"/>
      <c r="B160" s="40"/>
      <c r="C160" s="280" t="s">
        <v>291</v>
      </c>
      <c r="D160" s="280" t="s">
        <v>351</v>
      </c>
      <c r="E160" s="281" t="s">
        <v>1088</v>
      </c>
      <c r="F160" s="282" t="s">
        <v>1089</v>
      </c>
      <c r="G160" s="283" t="s">
        <v>442</v>
      </c>
      <c r="H160" s="284">
        <v>4</v>
      </c>
      <c r="I160" s="285"/>
      <c r="J160" s="286">
        <f>ROUND(I160*H160,2)</f>
        <v>0</v>
      </c>
      <c r="K160" s="282" t="s">
        <v>1</v>
      </c>
      <c r="L160" s="287"/>
      <c r="M160" s="288" t="s">
        <v>1</v>
      </c>
      <c r="N160" s="289" t="s">
        <v>44</v>
      </c>
      <c r="O160" s="92"/>
      <c r="P160" s="236">
        <f>O160*H160</f>
        <v>0</v>
      </c>
      <c r="Q160" s="236">
        <v>0.0012999999999999999</v>
      </c>
      <c r="R160" s="236">
        <f>Q160*H160</f>
        <v>0.0051999999999999998</v>
      </c>
      <c r="S160" s="236">
        <v>0</v>
      </c>
      <c r="T160" s="237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8" t="s">
        <v>877</v>
      </c>
      <c r="AT160" s="238" t="s">
        <v>351</v>
      </c>
      <c r="AU160" s="238" t="s">
        <v>89</v>
      </c>
      <c r="AY160" s="18" t="s">
        <v>136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8" t="s">
        <v>87</v>
      </c>
      <c r="BK160" s="239">
        <f>ROUND(I160*H160,2)</f>
        <v>0</v>
      </c>
      <c r="BL160" s="18" t="s">
        <v>877</v>
      </c>
      <c r="BM160" s="238" t="s">
        <v>1090</v>
      </c>
    </row>
    <row r="161" s="2" customFormat="1" ht="49.05" customHeight="1">
      <c r="A161" s="39"/>
      <c r="B161" s="40"/>
      <c r="C161" s="227" t="s">
        <v>295</v>
      </c>
      <c r="D161" s="227" t="s">
        <v>139</v>
      </c>
      <c r="E161" s="228" t="s">
        <v>1091</v>
      </c>
      <c r="F161" s="229" t="s">
        <v>1092</v>
      </c>
      <c r="G161" s="230" t="s">
        <v>251</v>
      </c>
      <c r="H161" s="231">
        <v>151</v>
      </c>
      <c r="I161" s="232"/>
      <c r="J161" s="233">
        <f>ROUND(I161*H161,2)</f>
        <v>0</v>
      </c>
      <c r="K161" s="229" t="s">
        <v>1</v>
      </c>
      <c r="L161" s="45"/>
      <c r="M161" s="234" t="s">
        <v>1</v>
      </c>
      <c r="N161" s="235" t="s">
        <v>44</v>
      </c>
      <c r="O161" s="92"/>
      <c r="P161" s="236">
        <f>O161*H161</f>
        <v>0</v>
      </c>
      <c r="Q161" s="236">
        <v>0</v>
      </c>
      <c r="R161" s="236">
        <f>Q161*H161</f>
        <v>0</v>
      </c>
      <c r="S161" s="236">
        <v>0</v>
      </c>
      <c r="T161" s="237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8" t="s">
        <v>572</v>
      </c>
      <c r="AT161" s="238" t="s">
        <v>139</v>
      </c>
      <c r="AU161" s="238" t="s">
        <v>89</v>
      </c>
      <c r="AY161" s="18" t="s">
        <v>136</v>
      </c>
      <c r="BE161" s="239">
        <f>IF(N161="základní",J161,0)</f>
        <v>0</v>
      </c>
      <c r="BF161" s="239">
        <f>IF(N161="snížená",J161,0)</f>
        <v>0</v>
      </c>
      <c r="BG161" s="239">
        <f>IF(N161="zákl. přenesená",J161,0)</f>
        <v>0</v>
      </c>
      <c r="BH161" s="239">
        <f>IF(N161="sníž. přenesená",J161,0)</f>
        <v>0</v>
      </c>
      <c r="BI161" s="239">
        <f>IF(N161="nulová",J161,0)</f>
        <v>0</v>
      </c>
      <c r="BJ161" s="18" t="s">
        <v>87</v>
      </c>
      <c r="BK161" s="239">
        <f>ROUND(I161*H161,2)</f>
        <v>0</v>
      </c>
      <c r="BL161" s="18" t="s">
        <v>572</v>
      </c>
      <c r="BM161" s="238" t="s">
        <v>1093</v>
      </c>
    </row>
    <row r="162" s="14" customFormat="1">
      <c r="A162" s="14"/>
      <c r="B162" s="251"/>
      <c r="C162" s="252"/>
      <c r="D162" s="242" t="s">
        <v>145</v>
      </c>
      <c r="E162" s="253" t="s">
        <v>1</v>
      </c>
      <c r="F162" s="254" t="s">
        <v>1094</v>
      </c>
      <c r="G162" s="252"/>
      <c r="H162" s="255">
        <v>0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145</v>
      </c>
      <c r="AU162" s="261" t="s">
        <v>89</v>
      </c>
      <c r="AV162" s="14" t="s">
        <v>89</v>
      </c>
      <c r="AW162" s="14" t="s">
        <v>35</v>
      </c>
      <c r="AX162" s="14" t="s">
        <v>79</v>
      </c>
      <c r="AY162" s="261" t="s">
        <v>136</v>
      </c>
    </row>
    <row r="163" s="14" customFormat="1">
      <c r="A163" s="14"/>
      <c r="B163" s="251"/>
      <c r="C163" s="252"/>
      <c r="D163" s="242" t="s">
        <v>145</v>
      </c>
      <c r="E163" s="253" t="s">
        <v>1</v>
      </c>
      <c r="F163" s="254" t="s">
        <v>1095</v>
      </c>
      <c r="G163" s="252"/>
      <c r="H163" s="255">
        <v>0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145</v>
      </c>
      <c r="AU163" s="261" t="s">
        <v>89</v>
      </c>
      <c r="AV163" s="14" t="s">
        <v>89</v>
      </c>
      <c r="AW163" s="14" t="s">
        <v>35</v>
      </c>
      <c r="AX163" s="14" t="s">
        <v>79</v>
      </c>
      <c r="AY163" s="261" t="s">
        <v>136</v>
      </c>
    </row>
    <row r="164" s="14" customFormat="1">
      <c r="A164" s="14"/>
      <c r="B164" s="251"/>
      <c r="C164" s="252"/>
      <c r="D164" s="242" t="s">
        <v>145</v>
      </c>
      <c r="E164" s="253" t="s">
        <v>1</v>
      </c>
      <c r="F164" s="254" t="s">
        <v>1096</v>
      </c>
      <c r="G164" s="252"/>
      <c r="H164" s="255">
        <v>0</v>
      </c>
      <c r="I164" s="256"/>
      <c r="J164" s="252"/>
      <c r="K164" s="252"/>
      <c r="L164" s="257"/>
      <c r="M164" s="258"/>
      <c r="N164" s="259"/>
      <c r="O164" s="259"/>
      <c r="P164" s="259"/>
      <c r="Q164" s="259"/>
      <c r="R164" s="259"/>
      <c r="S164" s="259"/>
      <c r="T164" s="26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1" t="s">
        <v>145</v>
      </c>
      <c r="AU164" s="261" t="s">
        <v>89</v>
      </c>
      <c r="AV164" s="14" t="s">
        <v>89</v>
      </c>
      <c r="AW164" s="14" t="s">
        <v>35</v>
      </c>
      <c r="AX164" s="14" t="s">
        <v>79</v>
      </c>
      <c r="AY164" s="261" t="s">
        <v>136</v>
      </c>
    </row>
    <row r="165" s="14" customFormat="1">
      <c r="A165" s="14"/>
      <c r="B165" s="251"/>
      <c r="C165" s="252"/>
      <c r="D165" s="242" t="s">
        <v>145</v>
      </c>
      <c r="E165" s="253" t="s">
        <v>1</v>
      </c>
      <c r="F165" s="254" t="s">
        <v>1097</v>
      </c>
      <c r="G165" s="252"/>
      <c r="H165" s="255">
        <v>141</v>
      </c>
      <c r="I165" s="256"/>
      <c r="J165" s="252"/>
      <c r="K165" s="252"/>
      <c r="L165" s="257"/>
      <c r="M165" s="258"/>
      <c r="N165" s="259"/>
      <c r="O165" s="259"/>
      <c r="P165" s="259"/>
      <c r="Q165" s="259"/>
      <c r="R165" s="259"/>
      <c r="S165" s="259"/>
      <c r="T165" s="26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1" t="s">
        <v>145</v>
      </c>
      <c r="AU165" s="261" t="s">
        <v>89</v>
      </c>
      <c r="AV165" s="14" t="s">
        <v>89</v>
      </c>
      <c r="AW165" s="14" t="s">
        <v>35</v>
      </c>
      <c r="AX165" s="14" t="s">
        <v>79</v>
      </c>
      <c r="AY165" s="261" t="s">
        <v>136</v>
      </c>
    </row>
    <row r="166" s="14" customFormat="1">
      <c r="A166" s="14"/>
      <c r="B166" s="251"/>
      <c r="C166" s="252"/>
      <c r="D166" s="242" t="s">
        <v>145</v>
      </c>
      <c r="E166" s="253" t="s">
        <v>1</v>
      </c>
      <c r="F166" s="254" t="s">
        <v>1098</v>
      </c>
      <c r="G166" s="252"/>
      <c r="H166" s="255">
        <v>0</v>
      </c>
      <c r="I166" s="256"/>
      <c r="J166" s="252"/>
      <c r="K166" s="252"/>
      <c r="L166" s="257"/>
      <c r="M166" s="258"/>
      <c r="N166" s="259"/>
      <c r="O166" s="259"/>
      <c r="P166" s="259"/>
      <c r="Q166" s="259"/>
      <c r="R166" s="259"/>
      <c r="S166" s="259"/>
      <c r="T166" s="26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1" t="s">
        <v>145</v>
      </c>
      <c r="AU166" s="261" t="s">
        <v>89</v>
      </c>
      <c r="AV166" s="14" t="s">
        <v>89</v>
      </c>
      <c r="AW166" s="14" t="s">
        <v>35</v>
      </c>
      <c r="AX166" s="14" t="s">
        <v>79</v>
      </c>
      <c r="AY166" s="261" t="s">
        <v>136</v>
      </c>
    </row>
    <row r="167" s="14" customFormat="1">
      <c r="A167" s="14"/>
      <c r="B167" s="251"/>
      <c r="C167" s="252"/>
      <c r="D167" s="242" t="s">
        <v>145</v>
      </c>
      <c r="E167" s="253" t="s">
        <v>1</v>
      </c>
      <c r="F167" s="254" t="s">
        <v>1099</v>
      </c>
      <c r="G167" s="252"/>
      <c r="H167" s="255">
        <v>0</v>
      </c>
      <c r="I167" s="256"/>
      <c r="J167" s="252"/>
      <c r="K167" s="252"/>
      <c r="L167" s="257"/>
      <c r="M167" s="258"/>
      <c r="N167" s="259"/>
      <c r="O167" s="259"/>
      <c r="P167" s="259"/>
      <c r="Q167" s="259"/>
      <c r="R167" s="259"/>
      <c r="S167" s="259"/>
      <c r="T167" s="26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1" t="s">
        <v>145</v>
      </c>
      <c r="AU167" s="261" t="s">
        <v>89</v>
      </c>
      <c r="AV167" s="14" t="s">
        <v>89</v>
      </c>
      <c r="AW167" s="14" t="s">
        <v>35</v>
      </c>
      <c r="AX167" s="14" t="s">
        <v>79</v>
      </c>
      <c r="AY167" s="261" t="s">
        <v>136</v>
      </c>
    </row>
    <row r="168" s="14" customFormat="1">
      <c r="A168" s="14"/>
      <c r="B168" s="251"/>
      <c r="C168" s="252"/>
      <c r="D168" s="242" t="s">
        <v>145</v>
      </c>
      <c r="E168" s="253" t="s">
        <v>1</v>
      </c>
      <c r="F168" s="254" t="s">
        <v>1100</v>
      </c>
      <c r="G168" s="252"/>
      <c r="H168" s="255">
        <v>10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145</v>
      </c>
      <c r="AU168" s="261" t="s">
        <v>89</v>
      </c>
      <c r="AV168" s="14" t="s">
        <v>89</v>
      </c>
      <c r="AW168" s="14" t="s">
        <v>35</v>
      </c>
      <c r="AX168" s="14" t="s">
        <v>79</v>
      </c>
      <c r="AY168" s="261" t="s">
        <v>136</v>
      </c>
    </row>
    <row r="169" s="15" customFormat="1">
      <c r="A169" s="15"/>
      <c r="B169" s="269"/>
      <c r="C169" s="270"/>
      <c r="D169" s="242" t="s">
        <v>145</v>
      </c>
      <c r="E169" s="271" t="s">
        <v>1</v>
      </c>
      <c r="F169" s="272" t="s">
        <v>244</v>
      </c>
      <c r="G169" s="270"/>
      <c r="H169" s="273">
        <v>151</v>
      </c>
      <c r="I169" s="274"/>
      <c r="J169" s="270"/>
      <c r="K169" s="270"/>
      <c r="L169" s="275"/>
      <c r="M169" s="276"/>
      <c r="N169" s="277"/>
      <c r="O169" s="277"/>
      <c r="P169" s="277"/>
      <c r="Q169" s="277"/>
      <c r="R169" s="277"/>
      <c r="S169" s="277"/>
      <c r="T169" s="278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79" t="s">
        <v>145</v>
      </c>
      <c r="AU169" s="279" t="s">
        <v>89</v>
      </c>
      <c r="AV169" s="15" t="s">
        <v>155</v>
      </c>
      <c r="AW169" s="15" t="s">
        <v>35</v>
      </c>
      <c r="AX169" s="15" t="s">
        <v>87</v>
      </c>
      <c r="AY169" s="279" t="s">
        <v>136</v>
      </c>
    </row>
    <row r="170" s="2" customFormat="1" ht="16.5" customHeight="1">
      <c r="A170" s="39"/>
      <c r="B170" s="40"/>
      <c r="C170" s="280" t="s">
        <v>303</v>
      </c>
      <c r="D170" s="280" t="s">
        <v>351</v>
      </c>
      <c r="E170" s="281" t="s">
        <v>1101</v>
      </c>
      <c r="F170" s="282" t="s">
        <v>1102</v>
      </c>
      <c r="G170" s="283" t="s">
        <v>426</v>
      </c>
      <c r="H170" s="284">
        <v>94.375</v>
      </c>
      <c r="I170" s="285"/>
      <c r="J170" s="286">
        <f>ROUND(I170*H170,2)</f>
        <v>0</v>
      </c>
      <c r="K170" s="282" t="s">
        <v>1</v>
      </c>
      <c r="L170" s="287"/>
      <c r="M170" s="288" t="s">
        <v>1</v>
      </c>
      <c r="N170" s="289" t="s">
        <v>44</v>
      </c>
      <c r="O170" s="92"/>
      <c r="P170" s="236">
        <f>O170*H170</f>
        <v>0</v>
      </c>
      <c r="Q170" s="236">
        <v>0.001</v>
      </c>
      <c r="R170" s="236">
        <f>Q170*H170</f>
        <v>0.094375000000000001</v>
      </c>
      <c r="S170" s="236">
        <v>0</v>
      </c>
      <c r="T170" s="237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8" t="s">
        <v>877</v>
      </c>
      <c r="AT170" s="238" t="s">
        <v>351</v>
      </c>
      <c r="AU170" s="238" t="s">
        <v>89</v>
      </c>
      <c r="AY170" s="18" t="s">
        <v>136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8" t="s">
        <v>87</v>
      </c>
      <c r="BK170" s="239">
        <f>ROUND(I170*H170,2)</f>
        <v>0</v>
      </c>
      <c r="BL170" s="18" t="s">
        <v>877</v>
      </c>
      <c r="BM170" s="238" t="s">
        <v>1103</v>
      </c>
    </row>
    <row r="171" s="14" customFormat="1">
      <c r="A171" s="14"/>
      <c r="B171" s="251"/>
      <c r="C171" s="252"/>
      <c r="D171" s="242" t="s">
        <v>145</v>
      </c>
      <c r="E171" s="253" t="s">
        <v>1</v>
      </c>
      <c r="F171" s="254" t="s">
        <v>1104</v>
      </c>
      <c r="G171" s="252"/>
      <c r="H171" s="255">
        <v>94.375</v>
      </c>
      <c r="I171" s="256"/>
      <c r="J171" s="252"/>
      <c r="K171" s="252"/>
      <c r="L171" s="257"/>
      <c r="M171" s="258"/>
      <c r="N171" s="259"/>
      <c r="O171" s="259"/>
      <c r="P171" s="259"/>
      <c r="Q171" s="259"/>
      <c r="R171" s="259"/>
      <c r="S171" s="259"/>
      <c r="T171" s="26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1" t="s">
        <v>145</v>
      </c>
      <c r="AU171" s="261" t="s">
        <v>89</v>
      </c>
      <c r="AV171" s="14" t="s">
        <v>89</v>
      </c>
      <c r="AW171" s="14" t="s">
        <v>35</v>
      </c>
      <c r="AX171" s="14" t="s">
        <v>87</v>
      </c>
      <c r="AY171" s="261" t="s">
        <v>136</v>
      </c>
    </row>
    <row r="172" s="2" customFormat="1" ht="24.15" customHeight="1">
      <c r="A172" s="39"/>
      <c r="B172" s="40"/>
      <c r="C172" s="227" t="s">
        <v>308</v>
      </c>
      <c r="D172" s="227" t="s">
        <v>139</v>
      </c>
      <c r="E172" s="228" t="s">
        <v>1105</v>
      </c>
      <c r="F172" s="229" t="s">
        <v>1106</v>
      </c>
      <c r="G172" s="230" t="s">
        <v>442</v>
      </c>
      <c r="H172" s="231">
        <v>4</v>
      </c>
      <c r="I172" s="232"/>
      <c r="J172" s="233">
        <f>ROUND(I172*H172,2)</f>
        <v>0</v>
      </c>
      <c r="K172" s="229" t="s">
        <v>1</v>
      </c>
      <c r="L172" s="45"/>
      <c r="M172" s="234" t="s">
        <v>1</v>
      </c>
      <c r="N172" s="235" t="s">
        <v>44</v>
      </c>
      <c r="O172" s="92"/>
      <c r="P172" s="236">
        <f>O172*H172</f>
        <v>0</v>
      </c>
      <c r="Q172" s="236">
        <v>0</v>
      </c>
      <c r="R172" s="236">
        <f>Q172*H172</f>
        <v>0</v>
      </c>
      <c r="S172" s="236">
        <v>0</v>
      </c>
      <c r="T172" s="237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8" t="s">
        <v>572</v>
      </c>
      <c r="AT172" s="238" t="s">
        <v>139</v>
      </c>
      <c r="AU172" s="238" t="s">
        <v>89</v>
      </c>
      <c r="AY172" s="18" t="s">
        <v>136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8" t="s">
        <v>87</v>
      </c>
      <c r="BK172" s="239">
        <f>ROUND(I172*H172,2)</f>
        <v>0</v>
      </c>
      <c r="BL172" s="18" t="s">
        <v>572</v>
      </c>
      <c r="BM172" s="238" t="s">
        <v>1107</v>
      </c>
    </row>
    <row r="173" s="14" customFormat="1">
      <c r="A173" s="14"/>
      <c r="B173" s="251"/>
      <c r="C173" s="252"/>
      <c r="D173" s="242" t="s">
        <v>145</v>
      </c>
      <c r="E173" s="253" t="s">
        <v>1</v>
      </c>
      <c r="F173" s="254" t="s">
        <v>1108</v>
      </c>
      <c r="G173" s="252"/>
      <c r="H173" s="255">
        <v>4</v>
      </c>
      <c r="I173" s="256"/>
      <c r="J173" s="252"/>
      <c r="K173" s="252"/>
      <c r="L173" s="257"/>
      <c r="M173" s="258"/>
      <c r="N173" s="259"/>
      <c r="O173" s="259"/>
      <c r="P173" s="259"/>
      <c r="Q173" s="259"/>
      <c r="R173" s="259"/>
      <c r="S173" s="259"/>
      <c r="T173" s="26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1" t="s">
        <v>145</v>
      </c>
      <c r="AU173" s="261" t="s">
        <v>89</v>
      </c>
      <c r="AV173" s="14" t="s">
        <v>89</v>
      </c>
      <c r="AW173" s="14" t="s">
        <v>35</v>
      </c>
      <c r="AX173" s="14" t="s">
        <v>87</v>
      </c>
      <c r="AY173" s="261" t="s">
        <v>136</v>
      </c>
    </row>
    <row r="174" s="2" customFormat="1" ht="16.5" customHeight="1">
      <c r="A174" s="39"/>
      <c r="B174" s="40"/>
      <c r="C174" s="280" t="s">
        <v>313</v>
      </c>
      <c r="D174" s="280" t="s">
        <v>351</v>
      </c>
      <c r="E174" s="281" t="s">
        <v>1109</v>
      </c>
      <c r="F174" s="282" t="s">
        <v>1110</v>
      </c>
      <c r="G174" s="283" t="s">
        <v>442</v>
      </c>
      <c r="H174" s="284">
        <v>4</v>
      </c>
      <c r="I174" s="285"/>
      <c r="J174" s="286">
        <f>ROUND(I174*H174,2)</f>
        <v>0</v>
      </c>
      <c r="K174" s="282" t="s">
        <v>1</v>
      </c>
      <c r="L174" s="287"/>
      <c r="M174" s="288" t="s">
        <v>1</v>
      </c>
      <c r="N174" s="289" t="s">
        <v>44</v>
      </c>
      <c r="O174" s="92"/>
      <c r="P174" s="236">
        <f>O174*H174</f>
        <v>0</v>
      </c>
      <c r="Q174" s="236">
        <v>0.00016000000000000001</v>
      </c>
      <c r="R174" s="236">
        <f>Q174*H174</f>
        <v>0.00064000000000000005</v>
      </c>
      <c r="S174" s="236">
        <v>0</v>
      </c>
      <c r="T174" s="237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8" t="s">
        <v>1111</v>
      </c>
      <c r="AT174" s="238" t="s">
        <v>351</v>
      </c>
      <c r="AU174" s="238" t="s">
        <v>89</v>
      </c>
      <c r="AY174" s="18" t="s">
        <v>136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8" t="s">
        <v>87</v>
      </c>
      <c r="BK174" s="239">
        <f>ROUND(I174*H174,2)</f>
        <v>0</v>
      </c>
      <c r="BL174" s="18" t="s">
        <v>572</v>
      </c>
      <c r="BM174" s="238" t="s">
        <v>1112</v>
      </c>
    </row>
    <row r="175" s="2" customFormat="1" ht="21.75" customHeight="1">
      <c r="A175" s="39"/>
      <c r="B175" s="40"/>
      <c r="C175" s="227" t="s">
        <v>318</v>
      </c>
      <c r="D175" s="227" t="s">
        <v>139</v>
      </c>
      <c r="E175" s="228" t="s">
        <v>1113</v>
      </c>
      <c r="F175" s="229" t="s">
        <v>1114</v>
      </c>
      <c r="G175" s="230" t="s">
        <v>442</v>
      </c>
      <c r="H175" s="231">
        <v>4</v>
      </c>
      <c r="I175" s="232"/>
      <c r="J175" s="233">
        <f>ROUND(I175*H175,2)</f>
        <v>0</v>
      </c>
      <c r="K175" s="229" t="s">
        <v>1</v>
      </c>
      <c r="L175" s="45"/>
      <c r="M175" s="234" t="s">
        <v>1</v>
      </c>
      <c r="N175" s="235" t="s">
        <v>44</v>
      </c>
      <c r="O175" s="92"/>
      <c r="P175" s="236">
        <f>O175*H175</f>
        <v>0</v>
      </c>
      <c r="Q175" s="236">
        <v>0</v>
      </c>
      <c r="R175" s="236">
        <f>Q175*H175</f>
        <v>0</v>
      </c>
      <c r="S175" s="236">
        <v>0</v>
      </c>
      <c r="T175" s="237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8" t="s">
        <v>572</v>
      </c>
      <c r="AT175" s="238" t="s">
        <v>139</v>
      </c>
      <c r="AU175" s="238" t="s">
        <v>89</v>
      </c>
      <c r="AY175" s="18" t="s">
        <v>136</v>
      </c>
      <c r="BE175" s="239">
        <f>IF(N175="základní",J175,0)</f>
        <v>0</v>
      </c>
      <c r="BF175" s="239">
        <f>IF(N175="snížená",J175,0)</f>
        <v>0</v>
      </c>
      <c r="BG175" s="239">
        <f>IF(N175="zákl. přenesená",J175,0)</f>
        <v>0</v>
      </c>
      <c r="BH175" s="239">
        <f>IF(N175="sníž. přenesená",J175,0)</f>
        <v>0</v>
      </c>
      <c r="BI175" s="239">
        <f>IF(N175="nulová",J175,0)</f>
        <v>0</v>
      </c>
      <c r="BJ175" s="18" t="s">
        <v>87</v>
      </c>
      <c r="BK175" s="239">
        <f>ROUND(I175*H175,2)</f>
        <v>0</v>
      </c>
      <c r="BL175" s="18" t="s">
        <v>572</v>
      </c>
      <c r="BM175" s="238" t="s">
        <v>1115</v>
      </c>
    </row>
    <row r="176" s="14" customFormat="1">
      <c r="A176" s="14"/>
      <c r="B176" s="251"/>
      <c r="C176" s="252"/>
      <c r="D176" s="242" t="s">
        <v>145</v>
      </c>
      <c r="E176" s="253" t="s">
        <v>1</v>
      </c>
      <c r="F176" s="254" t="s">
        <v>1116</v>
      </c>
      <c r="G176" s="252"/>
      <c r="H176" s="255">
        <v>3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145</v>
      </c>
      <c r="AU176" s="261" t="s">
        <v>89</v>
      </c>
      <c r="AV176" s="14" t="s">
        <v>89</v>
      </c>
      <c r="AW176" s="14" t="s">
        <v>35</v>
      </c>
      <c r="AX176" s="14" t="s">
        <v>79</v>
      </c>
      <c r="AY176" s="261" t="s">
        <v>136</v>
      </c>
    </row>
    <row r="177" s="14" customFormat="1">
      <c r="A177" s="14"/>
      <c r="B177" s="251"/>
      <c r="C177" s="252"/>
      <c r="D177" s="242" t="s">
        <v>145</v>
      </c>
      <c r="E177" s="253" t="s">
        <v>1</v>
      </c>
      <c r="F177" s="254" t="s">
        <v>1117</v>
      </c>
      <c r="G177" s="252"/>
      <c r="H177" s="255">
        <v>1</v>
      </c>
      <c r="I177" s="256"/>
      <c r="J177" s="252"/>
      <c r="K177" s="252"/>
      <c r="L177" s="257"/>
      <c r="M177" s="258"/>
      <c r="N177" s="259"/>
      <c r="O177" s="259"/>
      <c r="P177" s="259"/>
      <c r="Q177" s="259"/>
      <c r="R177" s="259"/>
      <c r="S177" s="259"/>
      <c r="T177" s="26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1" t="s">
        <v>145</v>
      </c>
      <c r="AU177" s="261" t="s">
        <v>89</v>
      </c>
      <c r="AV177" s="14" t="s">
        <v>89</v>
      </c>
      <c r="AW177" s="14" t="s">
        <v>35</v>
      </c>
      <c r="AX177" s="14" t="s">
        <v>79</v>
      </c>
      <c r="AY177" s="261" t="s">
        <v>136</v>
      </c>
    </row>
    <row r="178" s="15" customFormat="1">
      <c r="A178" s="15"/>
      <c r="B178" s="269"/>
      <c r="C178" s="270"/>
      <c r="D178" s="242" t="s">
        <v>145</v>
      </c>
      <c r="E178" s="271" t="s">
        <v>1009</v>
      </c>
      <c r="F178" s="272" t="s">
        <v>244</v>
      </c>
      <c r="G178" s="270"/>
      <c r="H178" s="273">
        <v>4</v>
      </c>
      <c r="I178" s="274"/>
      <c r="J178" s="270"/>
      <c r="K178" s="270"/>
      <c r="L178" s="275"/>
      <c r="M178" s="276"/>
      <c r="N178" s="277"/>
      <c r="O178" s="277"/>
      <c r="P178" s="277"/>
      <c r="Q178" s="277"/>
      <c r="R178" s="277"/>
      <c r="S178" s="277"/>
      <c r="T178" s="278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9" t="s">
        <v>145</v>
      </c>
      <c r="AU178" s="279" t="s">
        <v>89</v>
      </c>
      <c r="AV178" s="15" t="s">
        <v>155</v>
      </c>
      <c r="AW178" s="15" t="s">
        <v>35</v>
      </c>
      <c r="AX178" s="15" t="s">
        <v>87</v>
      </c>
      <c r="AY178" s="279" t="s">
        <v>136</v>
      </c>
    </row>
    <row r="179" s="2" customFormat="1" ht="16.5" customHeight="1">
      <c r="A179" s="39"/>
      <c r="B179" s="40"/>
      <c r="C179" s="280" t="s">
        <v>7</v>
      </c>
      <c r="D179" s="280" t="s">
        <v>351</v>
      </c>
      <c r="E179" s="281" t="s">
        <v>1118</v>
      </c>
      <c r="F179" s="282" t="s">
        <v>1119</v>
      </c>
      <c r="G179" s="283" t="s">
        <v>442</v>
      </c>
      <c r="H179" s="284">
        <v>4</v>
      </c>
      <c r="I179" s="285"/>
      <c r="J179" s="286">
        <f>ROUND(I179*H179,2)</f>
        <v>0</v>
      </c>
      <c r="K179" s="282" t="s">
        <v>1</v>
      </c>
      <c r="L179" s="287"/>
      <c r="M179" s="288" t="s">
        <v>1</v>
      </c>
      <c r="N179" s="289" t="s">
        <v>44</v>
      </c>
      <c r="O179" s="92"/>
      <c r="P179" s="236">
        <f>O179*H179</f>
        <v>0</v>
      </c>
      <c r="Q179" s="236">
        <v>0.00023000000000000001</v>
      </c>
      <c r="R179" s="236">
        <f>Q179*H179</f>
        <v>0.00092000000000000003</v>
      </c>
      <c r="S179" s="236">
        <v>0</v>
      </c>
      <c r="T179" s="237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8" t="s">
        <v>877</v>
      </c>
      <c r="AT179" s="238" t="s">
        <v>351</v>
      </c>
      <c r="AU179" s="238" t="s">
        <v>89</v>
      </c>
      <c r="AY179" s="18" t="s">
        <v>136</v>
      </c>
      <c r="BE179" s="239">
        <f>IF(N179="základní",J179,0)</f>
        <v>0</v>
      </c>
      <c r="BF179" s="239">
        <f>IF(N179="snížená",J179,0)</f>
        <v>0</v>
      </c>
      <c r="BG179" s="239">
        <f>IF(N179="zákl. přenesená",J179,0)</f>
        <v>0</v>
      </c>
      <c r="BH179" s="239">
        <f>IF(N179="sníž. přenesená",J179,0)</f>
        <v>0</v>
      </c>
      <c r="BI179" s="239">
        <f>IF(N179="nulová",J179,0)</f>
        <v>0</v>
      </c>
      <c r="BJ179" s="18" t="s">
        <v>87</v>
      </c>
      <c r="BK179" s="239">
        <f>ROUND(I179*H179,2)</f>
        <v>0</v>
      </c>
      <c r="BL179" s="18" t="s">
        <v>877</v>
      </c>
      <c r="BM179" s="238" t="s">
        <v>1120</v>
      </c>
    </row>
    <row r="180" s="2" customFormat="1" ht="37.8" customHeight="1">
      <c r="A180" s="39"/>
      <c r="B180" s="40"/>
      <c r="C180" s="227" t="s">
        <v>326</v>
      </c>
      <c r="D180" s="227" t="s">
        <v>139</v>
      </c>
      <c r="E180" s="228" t="s">
        <v>1121</v>
      </c>
      <c r="F180" s="229" t="s">
        <v>1122</v>
      </c>
      <c r="G180" s="230" t="s">
        <v>442</v>
      </c>
      <c r="H180" s="231">
        <v>8</v>
      </c>
      <c r="I180" s="232"/>
      <c r="J180" s="233">
        <f>ROUND(I180*H180,2)</f>
        <v>0</v>
      </c>
      <c r="K180" s="229" t="s">
        <v>1</v>
      </c>
      <c r="L180" s="45"/>
      <c r="M180" s="234" t="s">
        <v>1</v>
      </c>
      <c r="N180" s="235" t="s">
        <v>44</v>
      </c>
      <c r="O180" s="92"/>
      <c r="P180" s="236">
        <f>O180*H180</f>
        <v>0</v>
      </c>
      <c r="Q180" s="236">
        <v>0</v>
      </c>
      <c r="R180" s="236">
        <f>Q180*H180</f>
        <v>0</v>
      </c>
      <c r="S180" s="236">
        <v>0</v>
      </c>
      <c r="T180" s="237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8" t="s">
        <v>572</v>
      </c>
      <c r="AT180" s="238" t="s">
        <v>139</v>
      </c>
      <c r="AU180" s="238" t="s">
        <v>89</v>
      </c>
      <c r="AY180" s="18" t="s">
        <v>136</v>
      </c>
      <c r="BE180" s="239">
        <f>IF(N180="základní",J180,0)</f>
        <v>0</v>
      </c>
      <c r="BF180" s="239">
        <f>IF(N180="snížená",J180,0)</f>
        <v>0</v>
      </c>
      <c r="BG180" s="239">
        <f>IF(N180="zákl. přenesená",J180,0)</f>
        <v>0</v>
      </c>
      <c r="BH180" s="239">
        <f>IF(N180="sníž. přenesená",J180,0)</f>
        <v>0</v>
      </c>
      <c r="BI180" s="239">
        <f>IF(N180="nulová",J180,0)</f>
        <v>0</v>
      </c>
      <c r="BJ180" s="18" t="s">
        <v>87</v>
      </c>
      <c r="BK180" s="239">
        <f>ROUND(I180*H180,2)</f>
        <v>0</v>
      </c>
      <c r="BL180" s="18" t="s">
        <v>572</v>
      </c>
      <c r="BM180" s="238" t="s">
        <v>1123</v>
      </c>
    </row>
    <row r="181" s="2" customFormat="1">
      <c r="A181" s="39"/>
      <c r="B181" s="40"/>
      <c r="C181" s="41"/>
      <c r="D181" s="242" t="s">
        <v>224</v>
      </c>
      <c r="E181" s="41"/>
      <c r="F181" s="265" t="s">
        <v>1124</v>
      </c>
      <c r="G181" s="41"/>
      <c r="H181" s="41"/>
      <c r="I181" s="266"/>
      <c r="J181" s="41"/>
      <c r="K181" s="41"/>
      <c r="L181" s="45"/>
      <c r="M181" s="267"/>
      <c r="N181" s="268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224</v>
      </c>
      <c r="AU181" s="18" t="s">
        <v>89</v>
      </c>
    </row>
    <row r="182" s="14" customFormat="1">
      <c r="A182" s="14"/>
      <c r="B182" s="251"/>
      <c r="C182" s="252"/>
      <c r="D182" s="242" t="s">
        <v>145</v>
      </c>
      <c r="E182" s="253" t="s">
        <v>1002</v>
      </c>
      <c r="F182" s="254" t="s">
        <v>1125</v>
      </c>
      <c r="G182" s="252"/>
      <c r="H182" s="255">
        <v>4</v>
      </c>
      <c r="I182" s="256"/>
      <c r="J182" s="252"/>
      <c r="K182" s="252"/>
      <c r="L182" s="257"/>
      <c r="M182" s="258"/>
      <c r="N182" s="259"/>
      <c r="O182" s="259"/>
      <c r="P182" s="259"/>
      <c r="Q182" s="259"/>
      <c r="R182" s="259"/>
      <c r="S182" s="259"/>
      <c r="T182" s="26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1" t="s">
        <v>145</v>
      </c>
      <c r="AU182" s="261" t="s">
        <v>89</v>
      </c>
      <c r="AV182" s="14" t="s">
        <v>89</v>
      </c>
      <c r="AW182" s="14" t="s">
        <v>35</v>
      </c>
      <c r="AX182" s="14" t="s">
        <v>79</v>
      </c>
      <c r="AY182" s="261" t="s">
        <v>136</v>
      </c>
    </row>
    <row r="183" s="14" customFormat="1">
      <c r="A183" s="14"/>
      <c r="B183" s="251"/>
      <c r="C183" s="252"/>
      <c r="D183" s="242" t="s">
        <v>145</v>
      </c>
      <c r="E183" s="253" t="s">
        <v>1004</v>
      </c>
      <c r="F183" s="254" t="s">
        <v>1126</v>
      </c>
      <c r="G183" s="252"/>
      <c r="H183" s="255">
        <v>4</v>
      </c>
      <c r="I183" s="256"/>
      <c r="J183" s="252"/>
      <c r="K183" s="252"/>
      <c r="L183" s="257"/>
      <c r="M183" s="258"/>
      <c r="N183" s="259"/>
      <c r="O183" s="259"/>
      <c r="P183" s="259"/>
      <c r="Q183" s="259"/>
      <c r="R183" s="259"/>
      <c r="S183" s="259"/>
      <c r="T183" s="26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1" t="s">
        <v>145</v>
      </c>
      <c r="AU183" s="261" t="s">
        <v>89</v>
      </c>
      <c r="AV183" s="14" t="s">
        <v>89</v>
      </c>
      <c r="AW183" s="14" t="s">
        <v>35</v>
      </c>
      <c r="AX183" s="14" t="s">
        <v>79</v>
      </c>
      <c r="AY183" s="261" t="s">
        <v>136</v>
      </c>
    </row>
    <row r="184" s="15" customFormat="1">
      <c r="A184" s="15"/>
      <c r="B184" s="269"/>
      <c r="C184" s="270"/>
      <c r="D184" s="242" t="s">
        <v>145</v>
      </c>
      <c r="E184" s="271" t="s">
        <v>1</v>
      </c>
      <c r="F184" s="272" t="s">
        <v>244</v>
      </c>
      <c r="G184" s="270"/>
      <c r="H184" s="273">
        <v>8</v>
      </c>
      <c r="I184" s="274"/>
      <c r="J184" s="270"/>
      <c r="K184" s="270"/>
      <c r="L184" s="275"/>
      <c r="M184" s="276"/>
      <c r="N184" s="277"/>
      <c r="O184" s="277"/>
      <c r="P184" s="277"/>
      <c r="Q184" s="277"/>
      <c r="R184" s="277"/>
      <c r="S184" s="277"/>
      <c r="T184" s="278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9" t="s">
        <v>145</v>
      </c>
      <c r="AU184" s="279" t="s">
        <v>89</v>
      </c>
      <c r="AV184" s="15" t="s">
        <v>155</v>
      </c>
      <c r="AW184" s="15" t="s">
        <v>35</v>
      </c>
      <c r="AX184" s="15" t="s">
        <v>87</v>
      </c>
      <c r="AY184" s="279" t="s">
        <v>136</v>
      </c>
    </row>
    <row r="185" s="2" customFormat="1" ht="24.9" customHeight="1">
      <c r="A185" s="39"/>
      <c r="B185" s="40"/>
      <c r="C185" s="280" t="s">
        <v>331</v>
      </c>
      <c r="D185" s="280" t="s">
        <v>351</v>
      </c>
      <c r="E185" s="281" t="s">
        <v>1127</v>
      </c>
      <c r="F185" s="282" t="s">
        <v>1128</v>
      </c>
      <c r="G185" s="283" t="s">
        <v>442</v>
      </c>
      <c r="H185" s="284">
        <v>4</v>
      </c>
      <c r="I185" s="285"/>
      <c r="J185" s="286">
        <f>ROUND(I185*H185,2)</f>
        <v>0</v>
      </c>
      <c r="K185" s="282" t="s">
        <v>1</v>
      </c>
      <c r="L185" s="287"/>
      <c r="M185" s="288" t="s">
        <v>1</v>
      </c>
      <c r="N185" s="289" t="s">
        <v>44</v>
      </c>
      <c r="O185" s="92"/>
      <c r="P185" s="236">
        <f>O185*H185</f>
        <v>0</v>
      </c>
      <c r="Q185" s="236">
        <v>0</v>
      </c>
      <c r="R185" s="236">
        <f>Q185*H185</f>
        <v>0</v>
      </c>
      <c r="S185" s="236">
        <v>0</v>
      </c>
      <c r="T185" s="237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8" t="s">
        <v>877</v>
      </c>
      <c r="AT185" s="238" t="s">
        <v>351</v>
      </c>
      <c r="AU185" s="238" t="s">
        <v>89</v>
      </c>
      <c r="AY185" s="18" t="s">
        <v>136</v>
      </c>
      <c r="BE185" s="239">
        <f>IF(N185="základní",J185,0)</f>
        <v>0</v>
      </c>
      <c r="BF185" s="239">
        <f>IF(N185="snížená",J185,0)</f>
        <v>0</v>
      </c>
      <c r="BG185" s="239">
        <f>IF(N185="zákl. přenesená",J185,0)</f>
        <v>0</v>
      </c>
      <c r="BH185" s="239">
        <f>IF(N185="sníž. přenesená",J185,0)</f>
        <v>0</v>
      </c>
      <c r="BI185" s="239">
        <f>IF(N185="nulová",J185,0)</f>
        <v>0</v>
      </c>
      <c r="BJ185" s="18" t="s">
        <v>87</v>
      </c>
      <c r="BK185" s="239">
        <f>ROUND(I185*H185,2)</f>
        <v>0</v>
      </c>
      <c r="BL185" s="18" t="s">
        <v>877</v>
      </c>
      <c r="BM185" s="238" t="s">
        <v>1129</v>
      </c>
    </row>
    <row r="186" s="14" customFormat="1">
      <c r="A186" s="14"/>
      <c r="B186" s="251"/>
      <c r="C186" s="252"/>
      <c r="D186" s="242" t="s">
        <v>145</v>
      </c>
      <c r="E186" s="253" t="s">
        <v>1</v>
      </c>
      <c r="F186" s="254" t="s">
        <v>1002</v>
      </c>
      <c r="G186" s="252"/>
      <c r="H186" s="255">
        <v>4</v>
      </c>
      <c r="I186" s="256"/>
      <c r="J186" s="252"/>
      <c r="K186" s="252"/>
      <c r="L186" s="257"/>
      <c r="M186" s="258"/>
      <c r="N186" s="259"/>
      <c r="O186" s="259"/>
      <c r="P186" s="259"/>
      <c r="Q186" s="259"/>
      <c r="R186" s="259"/>
      <c r="S186" s="259"/>
      <c r="T186" s="26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1" t="s">
        <v>145</v>
      </c>
      <c r="AU186" s="261" t="s">
        <v>89</v>
      </c>
      <c r="AV186" s="14" t="s">
        <v>89</v>
      </c>
      <c r="AW186" s="14" t="s">
        <v>35</v>
      </c>
      <c r="AX186" s="14" t="s">
        <v>87</v>
      </c>
      <c r="AY186" s="261" t="s">
        <v>136</v>
      </c>
    </row>
    <row r="187" s="2" customFormat="1" ht="16.5" customHeight="1">
      <c r="A187" s="39"/>
      <c r="B187" s="40"/>
      <c r="C187" s="280" t="s">
        <v>339</v>
      </c>
      <c r="D187" s="280" t="s">
        <v>351</v>
      </c>
      <c r="E187" s="281" t="s">
        <v>1130</v>
      </c>
      <c r="F187" s="282" t="s">
        <v>1131</v>
      </c>
      <c r="G187" s="283" t="s">
        <v>251</v>
      </c>
      <c r="H187" s="284">
        <v>4</v>
      </c>
      <c r="I187" s="285"/>
      <c r="J187" s="286">
        <f>ROUND(I187*H187,2)</f>
        <v>0</v>
      </c>
      <c r="K187" s="282" t="s">
        <v>1</v>
      </c>
      <c r="L187" s="287"/>
      <c r="M187" s="288" t="s">
        <v>1</v>
      </c>
      <c r="N187" s="289" t="s">
        <v>44</v>
      </c>
      <c r="O187" s="92"/>
      <c r="P187" s="236">
        <f>O187*H187</f>
        <v>0</v>
      </c>
      <c r="Q187" s="236">
        <v>0.00010000000000000001</v>
      </c>
      <c r="R187" s="236">
        <f>Q187*H187</f>
        <v>0.00040000000000000002</v>
      </c>
      <c r="S187" s="236">
        <v>0</v>
      </c>
      <c r="T187" s="237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8" t="s">
        <v>877</v>
      </c>
      <c r="AT187" s="238" t="s">
        <v>351</v>
      </c>
      <c r="AU187" s="238" t="s">
        <v>89</v>
      </c>
      <c r="AY187" s="18" t="s">
        <v>136</v>
      </c>
      <c r="BE187" s="239">
        <f>IF(N187="základní",J187,0)</f>
        <v>0</v>
      </c>
      <c r="BF187" s="239">
        <f>IF(N187="snížená",J187,0)</f>
        <v>0</v>
      </c>
      <c r="BG187" s="239">
        <f>IF(N187="zákl. přenesená",J187,0)</f>
        <v>0</v>
      </c>
      <c r="BH187" s="239">
        <f>IF(N187="sníž. přenesená",J187,0)</f>
        <v>0</v>
      </c>
      <c r="BI187" s="239">
        <f>IF(N187="nulová",J187,0)</f>
        <v>0</v>
      </c>
      <c r="BJ187" s="18" t="s">
        <v>87</v>
      </c>
      <c r="BK187" s="239">
        <f>ROUND(I187*H187,2)</f>
        <v>0</v>
      </c>
      <c r="BL187" s="18" t="s">
        <v>877</v>
      </c>
      <c r="BM187" s="238" t="s">
        <v>1132</v>
      </c>
    </row>
    <row r="188" s="14" customFormat="1">
      <c r="A188" s="14"/>
      <c r="B188" s="251"/>
      <c r="C188" s="252"/>
      <c r="D188" s="242" t="s">
        <v>145</v>
      </c>
      <c r="E188" s="253" t="s">
        <v>1</v>
      </c>
      <c r="F188" s="254" t="s">
        <v>1004</v>
      </c>
      <c r="G188" s="252"/>
      <c r="H188" s="255">
        <v>4</v>
      </c>
      <c r="I188" s="256"/>
      <c r="J188" s="252"/>
      <c r="K188" s="252"/>
      <c r="L188" s="257"/>
      <c r="M188" s="258"/>
      <c r="N188" s="259"/>
      <c r="O188" s="259"/>
      <c r="P188" s="259"/>
      <c r="Q188" s="259"/>
      <c r="R188" s="259"/>
      <c r="S188" s="259"/>
      <c r="T188" s="260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1" t="s">
        <v>145</v>
      </c>
      <c r="AU188" s="261" t="s">
        <v>89</v>
      </c>
      <c r="AV188" s="14" t="s">
        <v>89</v>
      </c>
      <c r="AW188" s="14" t="s">
        <v>35</v>
      </c>
      <c r="AX188" s="14" t="s">
        <v>87</v>
      </c>
      <c r="AY188" s="261" t="s">
        <v>136</v>
      </c>
    </row>
    <row r="189" s="2" customFormat="1" ht="49.05" customHeight="1">
      <c r="A189" s="39"/>
      <c r="B189" s="40"/>
      <c r="C189" s="227" t="s">
        <v>344</v>
      </c>
      <c r="D189" s="227" t="s">
        <v>139</v>
      </c>
      <c r="E189" s="228" t="s">
        <v>1133</v>
      </c>
      <c r="F189" s="229" t="s">
        <v>1134</v>
      </c>
      <c r="G189" s="230" t="s">
        <v>442</v>
      </c>
      <c r="H189" s="231">
        <v>1</v>
      </c>
      <c r="I189" s="232"/>
      <c r="J189" s="233">
        <f>ROUND(I189*H189,2)</f>
        <v>0</v>
      </c>
      <c r="K189" s="229" t="s">
        <v>1</v>
      </c>
      <c r="L189" s="45"/>
      <c r="M189" s="234" t="s">
        <v>1</v>
      </c>
      <c r="N189" s="235" t="s">
        <v>44</v>
      </c>
      <c r="O189" s="92"/>
      <c r="P189" s="236">
        <f>O189*H189</f>
        <v>0</v>
      </c>
      <c r="Q189" s="236">
        <v>0</v>
      </c>
      <c r="R189" s="236">
        <f>Q189*H189</f>
        <v>0</v>
      </c>
      <c r="S189" s="236">
        <v>0</v>
      </c>
      <c r="T189" s="237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8" t="s">
        <v>572</v>
      </c>
      <c r="AT189" s="238" t="s">
        <v>139</v>
      </c>
      <c r="AU189" s="238" t="s">
        <v>89</v>
      </c>
      <c r="AY189" s="18" t="s">
        <v>136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8" t="s">
        <v>87</v>
      </c>
      <c r="BK189" s="239">
        <f>ROUND(I189*H189,2)</f>
        <v>0</v>
      </c>
      <c r="BL189" s="18" t="s">
        <v>572</v>
      </c>
      <c r="BM189" s="238" t="s">
        <v>1135</v>
      </c>
    </row>
    <row r="190" s="2" customFormat="1" ht="49.05" customHeight="1">
      <c r="A190" s="39"/>
      <c r="B190" s="40"/>
      <c r="C190" s="227" t="s">
        <v>350</v>
      </c>
      <c r="D190" s="227" t="s">
        <v>139</v>
      </c>
      <c r="E190" s="228" t="s">
        <v>1136</v>
      </c>
      <c r="F190" s="229" t="s">
        <v>1137</v>
      </c>
      <c r="G190" s="230" t="s">
        <v>251</v>
      </c>
      <c r="H190" s="231">
        <v>32</v>
      </c>
      <c r="I190" s="232"/>
      <c r="J190" s="233">
        <f>ROUND(I190*H190,2)</f>
        <v>0</v>
      </c>
      <c r="K190" s="229" t="s">
        <v>1</v>
      </c>
      <c r="L190" s="45"/>
      <c r="M190" s="234" t="s">
        <v>1</v>
      </c>
      <c r="N190" s="235" t="s">
        <v>44</v>
      </c>
      <c r="O190" s="92"/>
      <c r="P190" s="236">
        <f>O190*H190</f>
        <v>0</v>
      </c>
      <c r="Q190" s="236">
        <v>0</v>
      </c>
      <c r="R190" s="236">
        <f>Q190*H190</f>
        <v>0</v>
      </c>
      <c r="S190" s="236">
        <v>0</v>
      </c>
      <c r="T190" s="237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8" t="s">
        <v>572</v>
      </c>
      <c r="AT190" s="238" t="s">
        <v>139</v>
      </c>
      <c r="AU190" s="238" t="s">
        <v>89</v>
      </c>
      <c r="AY190" s="18" t="s">
        <v>136</v>
      </c>
      <c r="BE190" s="239">
        <f>IF(N190="základní",J190,0)</f>
        <v>0</v>
      </c>
      <c r="BF190" s="239">
        <f>IF(N190="snížená",J190,0)</f>
        <v>0</v>
      </c>
      <c r="BG190" s="239">
        <f>IF(N190="zákl. přenesená",J190,0)</f>
        <v>0</v>
      </c>
      <c r="BH190" s="239">
        <f>IF(N190="sníž. přenesená",J190,0)</f>
        <v>0</v>
      </c>
      <c r="BI190" s="239">
        <f>IF(N190="nulová",J190,0)</f>
        <v>0</v>
      </c>
      <c r="BJ190" s="18" t="s">
        <v>87</v>
      </c>
      <c r="BK190" s="239">
        <f>ROUND(I190*H190,2)</f>
        <v>0</v>
      </c>
      <c r="BL190" s="18" t="s">
        <v>572</v>
      </c>
      <c r="BM190" s="238" t="s">
        <v>1138</v>
      </c>
    </row>
    <row r="191" s="14" customFormat="1">
      <c r="A191" s="14"/>
      <c r="B191" s="251"/>
      <c r="C191" s="252"/>
      <c r="D191" s="242" t="s">
        <v>145</v>
      </c>
      <c r="E191" s="253" t="s">
        <v>1</v>
      </c>
      <c r="F191" s="254" t="s">
        <v>1139</v>
      </c>
      <c r="G191" s="252"/>
      <c r="H191" s="255">
        <v>32</v>
      </c>
      <c r="I191" s="256"/>
      <c r="J191" s="252"/>
      <c r="K191" s="252"/>
      <c r="L191" s="257"/>
      <c r="M191" s="258"/>
      <c r="N191" s="259"/>
      <c r="O191" s="259"/>
      <c r="P191" s="259"/>
      <c r="Q191" s="259"/>
      <c r="R191" s="259"/>
      <c r="S191" s="259"/>
      <c r="T191" s="26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1" t="s">
        <v>145</v>
      </c>
      <c r="AU191" s="261" t="s">
        <v>89</v>
      </c>
      <c r="AV191" s="14" t="s">
        <v>89</v>
      </c>
      <c r="AW191" s="14" t="s">
        <v>35</v>
      </c>
      <c r="AX191" s="14" t="s">
        <v>79</v>
      </c>
      <c r="AY191" s="261" t="s">
        <v>136</v>
      </c>
    </row>
    <row r="192" s="15" customFormat="1">
      <c r="A192" s="15"/>
      <c r="B192" s="269"/>
      <c r="C192" s="270"/>
      <c r="D192" s="242" t="s">
        <v>145</v>
      </c>
      <c r="E192" s="271" t="s">
        <v>1</v>
      </c>
      <c r="F192" s="272" t="s">
        <v>244</v>
      </c>
      <c r="G192" s="270"/>
      <c r="H192" s="273">
        <v>32</v>
      </c>
      <c r="I192" s="274"/>
      <c r="J192" s="270"/>
      <c r="K192" s="270"/>
      <c r="L192" s="275"/>
      <c r="M192" s="276"/>
      <c r="N192" s="277"/>
      <c r="O192" s="277"/>
      <c r="P192" s="277"/>
      <c r="Q192" s="277"/>
      <c r="R192" s="277"/>
      <c r="S192" s="277"/>
      <c r="T192" s="278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79" t="s">
        <v>145</v>
      </c>
      <c r="AU192" s="279" t="s">
        <v>89</v>
      </c>
      <c r="AV192" s="15" t="s">
        <v>155</v>
      </c>
      <c r="AW192" s="15" t="s">
        <v>35</v>
      </c>
      <c r="AX192" s="15" t="s">
        <v>87</v>
      </c>
      <c r="AY192" s="279" t="s">
        <v>136</v>
      </c>
    </row>
    <row r="193" s="2" customFormat="1" ht="24.15" customHeight="1">
      <c r="A193" s="39"/>
      <c r="B193" s="40"/>
      <c r="C193" s="280" t="s">
        <v>357</v>
      </c>
      <c r="D193" s="280" t="s">
        <v>351</v>
      </c>
      <c r="E193" s="281" t="s">
        <v>1140</v>
      </c>
      <c r="F193" s="282" t="s">
        <v>1141</v>
      </c>
      <c r="G193" s="283" t="s">
        <v>251</v>
      </c>
      <c r="H193" s="284">
        <v>36.799999999999997</v>
      </c>
      <c r="I193" s="285"/>
      <c r="J193" s="286">
        <f>ROUND(I193*H193,2)</f>
        <v>0</v>
      </c>
      <c r="K193" s="282" t="s">
        <v>1</v>
      </c>
      <c r="L193" s="287"/>
      <c r="M193" s="288" t="s">
        <v>1</v>
      </c>
      <c r="N193" s="289" t="s">
        <v>44</v>
      </c>
      <c r="O193" s="92"/>
      <c r="P193" s="236">
        <f>O193*H193</f>
        <v>0</v>
      </c>
      <c r="Q193" s="236">
        <v>0.00012</v>
      </c>
      <c r="R193" s="236">
        <f>Q193*H193</f>
        <v>0.0044159999999999998</v>
      </c>
      <c r="S193" s="236">
        <v>0</v>
      </c>
      <c r="T193" s="237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8" t="s">
        <v>877</v>
      </c>
      <c r="AT193" s="238" t="s">
        <v>351</v>
      </c>
      <c r="AU193" s="238" t="s">
        <v>89</v>
      </c>
      <c r="AY193" s="18" t="s">
        <v>136</v>
      </c>
      <c r="BE193" s="239">
        <f>IF(N193="základní",J193,0)</f>
        <v>0</v>
      </c>
      <c r="BF193" s="239">
        <f>IF(N193="snížená",J193,0)</f>
        <v>0</v>
      </c>
      <c r="BG193" s="239">
        <f>IF(N193="zákl. přenesená",J193,0)</f>
        <v>0</v>
      </c>
      <c r="BH193" s="239">
        <f>IF(N193="sníž. přenesená",J193,0)</f>
        <v>0</v>
      </c>
      <c r="BI193" s="239">
        <f>IF(N193="nulová",J193,0)</f>
        <v>0</v>
      </c>
      <c r="BJ193" s="18" t="s">
        <v>87</v>
      </c>
      <c r="BK193" s="239">
        <f>ROUND(I193*H193,2)</f>
        <v>0</v>
      </c>
      <c r="BL193" s="18" t="s">
        <v>877</v>
      </c>
      <c r="BM193" s="238" t="s">
        <v>1142</v>
      </c>
    </row>
    <row r="194" s="14" customFormat="1">
      <c r="A194" s="14"/>
      <c r="B194" s="251"/>
      <c r="C194" s="252"/>
      <c r="D194" s="242" t="s">
        <v>145</v>
      </c>
      <c r="E194" s="253" t="s">
        <v>1</v>
      </c>
      <c r="F194" s="254" t="s">
        <v>1143</v>
      </c>
      <c r="G194" s="252"/>
      <c r="H194" s="255">
        <v>36.799999999999997</v>
      </c>
      <c r="I194" s="256"/>
      <c r="J194" s="252"/>
      <c r="K194" s="252"/>
      <c r="L194" s="257"/>
      <c r="M194" s="258"/>
      <c r="N194" s="259"/>
      <c r="O194" s="259"/>
      <c r="P194" s="259"/>
      <c r="Q194" s="259"/>
      <c r="R194" s="259"/>
      <c r="S194" s="259"/>
      <c r="T194" s="26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1" t="s">
        <v>145</v>
      </c>
      <c r="AU194" s="261" t="s">
        <v>89</v>
      </c>
      <c r="AV194" s="14" t="s">
        <v>89</v>
      </c>
      <c r="AW194" s="14" t="s">
        <v>35</v>
      </c>
      <c r="AX194" s="14" t="s">
        <v>87</v>
      </c>
      <c r="AY194" s="261" t="s">
        <v>136</v>
      </c>
    </row>
    <row r="195" s="2" customFormat="1" ht="49.05" customHeight="1">
      <c r="A195" s="39"/>
      <c r="B195" s="40"/>
      <c r="C195" s="227" t="s">
        <v>362</v>
      </c>
      <c r="D195" s="227" t="s">
        <v>139</v>
      </c>
      <c r="E195" s="228" t="s">
        <v>1144</v>
      </c>
      <c r="F195" s="229" t="s">
        <v>1145</v>
      </c>
      <c r="G195" s="230" t="s">
        <v>251</v>
      </c>
      <c r="H195" s="231">
        <v>161</v>
      </c>
      <c r="I195" s="232"/>
      <c r="J195" s="233">
        <f>ROUND(I195*H195,2)</f>
        <v>0</v>
      </c>
      <c r="K195" s="229" t="s">
        <v>1</v>
      </c>
      <c r="L195" s="45"/>
      <c r="M195" s="234" t="s">
        <v>1</v>
      </c>
      <c r="N195" s="235" t="s">
        <v>44</v>
      </c>
      <c r="O195" s="92"/>
      <c r="P195" s="236">
        <f>O195*H195</f>
        <v>0</v>
      </c>
      <c r="Q195" s="236">
        <v>0</v>
      </c>
      <c r="R195" s="236">
        <f>Q195*H195</f>
        <v>0</v>
      </c>
      <c r="S195" s="236">
        <v>0</v>
      </c>
      <c r="T195" s="237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8" t="s">
        <v>572</v>
      </c>
      <c r="AT195" s="238" t="s">
        <v>139</v>
      </c>
      <c r="AU195" s="238" t="s">
        <v>89</v>
      </c>
      <c r="AY195" s="18" t="s">
        <v>136</v>
      </c>
      <c r="BE195" s="239">
        <f>IF(N195="základní",J195,0)</f>
        <v>0</v>
      </c>
      <c r="BF195" s="239">
        <f>IF(N195="snížená",J195,0)</f>
        <v>0</v>
      </c>
      <c r="BG195" s="239">
        <f>IF(N195="zákl. přenesená",J195,0)</f>
        <v>0</v>
      </c>
      <c r="BH195" s="239">
        <f>IF(N195="sníž. přenesená",J195,0)</f>
        <v>0</v>
      </c>
      <c r="BI195" s="239">
        <f>IF(N195="nulová",J195,0)</f>
        <v>0</v>
      </c>
      <c r="BJ195" s="18" t="s">
        <v>87</v>
      </c>
      <c r="BK195" s="239">
        <f>ROUND(I195*H195,2)</f>
        <v>0</v>
      </c>
      <c r="BL195" s="18" t="s">
        <v>572</v>
      </c>
      <c r="BM195" s="238" t="s">
        <v>1146</v>
      </c>
    </row>
    <row r="196" s="14" customFormat="1">
      <c r="A196" s="14"/>
      <c r="B196" s="251"/>
      <c r="C196" s="252"/>
      <c r="D196" s="242" t="s">
        <v>145</v>
      </c>
      <c r="E196" s="253" t="s">
        <v>1</v>
      </c>
      <c r="F196" s="254" t="s">
        <v>1147</v>
      </c>
      <c r="G196" s="252"/>
      <c r="H196" s="255">
        <v>141</v>
      </c>
      <c r="I196" s="256"/>
      <c r="J196" s="252"/>
      <c r="K196" s="252"/>
      <c r="L196" s="257"/>
      <c r="M196" s="258"/>
      <c r="N196" s="259"/>
      <c r="O196" s="259"/>
      <c r="P196" s="259"/>
      <c r="Q196" s="259"/>
      <c r="R196" s="259"/>
      <c r="S196" s="259"/>
      <c r="T196" s="26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1" t="s">
        <v>145</v>
      </c>
      <c r="AU196" s="261" t="s">
        <v>89</v>
      </c>
      <c r="AV196" s="14" t="s">
        <v>89</v>
      </c>
      <c r="AW196" s="14" t="s">
        <v>35</v>
      </c>
      <c r="AX196" s="14" t="s">
        <v>79</v>
      </c>
      <c r="AY196" s="261" t="s">
        <v>136</v>
      </c>
    </row>
    <row r="197" s="14" customFormat="1">
      <c r="A197" s="14"/>
      <c r="B197" s="251"/>
      <c r="C197" s="252"/>
      <c r="D197" s="242" t="s">
        <v>145</v>
      </c>
      <c r="E197" s="253" t="s">
        <v>1</v>
      </c>
      <c r="F197" s="254" t="s">
        <v>1148</v>
      </c>
      <c r="G197" s="252"/>
      <c r="H197" s="255">
        <v>20</v>
      </c>
      <c r="I197" s="256"/>
      <c r="J197" s="252"/>
      <c r="K197" s="252"/>
      <c r="L197" s="257"/>
      <c r="M197" s="258"/>
      <c r="N197" s="259"/>
      <c r="O197" s="259"/>
      <c r="P197" s="259"/>
      <c r="Q197" s="259"/>
      <c r="R197" s="259"/>
      <c r="S197" s="259"/>
      <c r="T197" s="260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1" t="s">
        <v>145</v>
      </c>
      <c r="AU197" s="261" t="s">
        <v>89</v>
      </c>
      <c r="AV197" s="14" t="s">
        <v>89</v>
      </c>
      <c r="AW197" s="14" t="s">
        <v>35</v>
      </c>
      <c r="AX197" s="14" t="s">
        <v>79</v>
      </c>
      <c r="AY197" s="261" t="s">
        <v>136</v>
      </c>
    </row>
    <row r="198" s="15" customFormat="1">
      <c r="A198" s="15"/>
      <c r="B198" s="269"/>
      <c r="C198" s="270"/>
      <c r="D198" s="242" t="s">
        <v>145</v>
      </c>
      <c r="E198" s="271" t="s">
        <v>1</v>
      </c>
      <c r="F198" s="272" t="s">
        <v>244</v>
      </c>
      <c r="G198" s="270"/>
      <c r="H198" s="273">
        <v>161</v>
      </c>
      <c r="I198" s="274"/>
      <c r="J198" s="270"/>
      <c r="K198" s="270"/>
      <c r="L198" s="275"/>
      <c r="M198" s="276"/>
      <c r="N198" s="277"/>
      <c r="O198" s="277"/>
      <c r="P198" s="277"/>
      <c r="Q198" s="277"/>
      <c r="R198" s="277"/>
      <c r="S198" s="277"/>
      <c r="T198" s="278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79" t="s">
        <v>145</v>
      </c>
      <c r="AU198" s="279" t="s">
        <v>89</v>
      </c>
      <c r="AV198" s="15" t="s">
        <v>155</v>
      </c>
      <c r="AW198" s="15" t="s">
        <v>35</v>
      </c>
      <c r="AX198" s="15" t="s">
        <v>87</v>
      </c>
      <c r="AY198" s="279" t="s">
        <v>136</v>
      </c>
    </row>
    <row r="199" s="2" customFormat="1" ht="24.15" customHeight="1">
      <c r="A199" s="39"/>
      <c r="B199" s="40"/>
      <c r="C199" s="280" t="s">
        <v>367</v>
      </c>
      <c r="D199" s="280" t="s">
        <v>351</v>
      </c>
      <c r="E199" s="281" t="s">
        <v>1149</v>
      </c>
      <c r="F199" s="282" t="s">
        <v>1150</v>
      </c>
      <c r="G199" s="283" t="s">
        <v>251</v>
      </c>
      <c r="H199" s="284">
        <v>185.15000000000001</v>
      </c>
      <c r="I199" s="285"/>
      <c r="J199" s="286">
        <f>ROUND(I199*H199,2)</f>
        <v>0</v>
      </c>
      <c r="K199" s="282" t="s">
        <v>1</v>
      </c>
      <c r="L199" s="287"/>
      <c r="M199" s="288" t="s">
        <v>1</v>
      </c>
      <c r="N199" s="289" t="s">
        <v>44</v>
      </c>
      <c r="O199" s="92"/>
      <c r="P199" s="236">
        <f>O199*H199</f>
        <v>0</v>
      </c>
      <c r="Q199" s="236">
        <v>0.00089999999999999998</v>
      </c>
      <c r="R199" s="236">
        <f>Q199*H199</f>
        <v>0.16663500000000001</v>
      </c>
      <c r="S199" s="236">
        <v>0</v>
      </c>
      <c r="T199" s="237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8" t="s">
        <v>877</v>
      </c>
      <c r="AT199" s="238" t="s">
        <v>351</v>
      </c>
      <c r="AU199" s="238" t="s">
        <v>89</v>
      </c>
      <c r="AY199" s="18" t="s">
        <v>136</v>
      </c>
      <c r="BE199" s="239">
        <f>IF(N199="základní",J199,0)</f>
        <v>0</v>
      </c>
      <c r="BF199" s="239">
        <f>IF(N199="snížená",J199,0)</f>
        <v>0</v>
      </c>
      <c r="BG199" s="239">
        <f>IF(N199="zákl. přenesená",J199,0)</f>
        <v>0</v>
      </c>
      <c r="BH199" s="239">
        <f>IF(N199="sníž. přenesená",J199,0)</f>
        <v>0</v>
      </c>
      <c r="BI199" s="239">
        <f>IF(N199="nulová",J199,0)</f>
        <v>0</v>
      </c>
      <c r="BJ199" s="18" t="s">
        <v>87</v>
      </c>
      <c r="BK199" s="239">
        <f>ROUND(I199*H199,2)</f>
        <v>0</v>
      </c>
      <c r="BL199" s="18" t="s">
        <v>877</v>
      </c>
      <c r="BM199" s="238" t="s">
        <v>1151</v>
      </c>
    </row>
    <row r="200" s="14" customFormat="1">
      <c r="A200" s="14"/>
      <c r="B200" s="251"/>
      <c r="C200" s="252"/>
      <c r="D200" s="242" t="s">
        <v>145</v>
      </c>
      <c r="E200" s="253" t="s">
        <v>1</v>
      </c>
      <c r="F200" s="254" t="s">
        <v>1152</v>
      </c>
      <c r="G200" s="252"/>
      <c r="H200" s="255">
        <v>185.15000000000001</v>
      </c>
      <c r="I200" s="256"/>
      <c r="J200" s="252"/>
      <c r="K200" s="252"/>
      <c r="L200" s="257"/>
      <c r="M200" s="258"/>
      <c r="N200" s="259"/>
      <c r="O200" s="259"/>
      <c r="P200" s="259"/>
      <c r="Q200" s="259"/>
      <c r="R200" s="259"/>
      <c r="S200" s="259"/>
      <c r="T200" s="26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1" t="s">
        <v>145</v>
      </c>
      <c r="AU200" s="261" t="s">
        <v>89</v>
      </c>
      <c r="AV200" s="14" t="s">
        <v>89</v>
      </c>
      <c r="AW200" s="14" t="s">
        <v>35</v>
      </c>
      <c r="AX200" s="14" t="s">
        <v>87</v>
      </c>
      <c r="AY200" s="261" t="s">
        <v>136</v>
      </c>
    </row>
    <row r="201" s="12" customFormat="1" ht="22.8" customHeight="1">
      <c r="A201" s="12"/>
      <c r="B201" s="211"/>
      <c r="C201" s="212"/>
      <c r="D201" s="213" t="s">
        <v>78</v>
      </c>
      <c r="E201" s="225" t="s">
        <v>1153</v>
      </c>
      <c r="F201" s="225" t="s">
        <v>1154</v>
      </c>
      <c r="G201" s="212"/>
      <c r="H201" s="212"/>
      <c r="I201" s="215"/>
      <c r="J201" s="226">
        <f>BK201</f>
        <v>0</v>
      </c>
      <c r="K201" s="212"/>
      <c r="L201" s="217"/>
      <c r="M201" s="218"/>
      <c r="N201" s="219"/>
      <c r="O201" s="219"/>
      <c r="P201" s="220">
        <f>SUM(P202:P259)</f>
        <v>0</v>
      </c>
      <c r="Q201" s="219"/>
      <c r="R201" s="220">
        <f>SUM(R202:R259)</f>
        <v>0.042994049999999999</v>
      </c>
      <c r="S201" s="219"/>
      <c r="T201" s="221">
        <f>SUM(T202:T259)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2" t="s">
        <v>150</v>
      </c>
      <c r="AT201" s="223" t="s">
        <v>78</v>
      </c>
      <c r="AU201" s="223" t="s">
        <v>87</v>
      </c>
      <c r="AY201" s="222" t="s">
        <v>136</v>
      </c>
      <c r="BK201" s="224">
        <f>SUM(BK202:BK259)</f>
        <v>0</v>
      </c>
    </row>
    <row r="202" s="2" customFormat="1" ht="24.15" customHeight="1">
      <c r="A202" s="39"/>
      <c r="B202" s="40"/>
      <c r="C202" s="227" t="s">
        <v>375</v>
      </c>
      <c r="D202" s="227" t="s">
        <v>139</v>
      </c>
      <c r="E202" s="228" t="s">
        <v>1155</v>
      </c>
      <c r="F202" s="229" t="s">
        <v>1156</v>
      </c>
      <c r="G202" s="230" t="s">
        <v>1157</v>
      </c>
      <c r="H202" s="231">
        <v>0.14099999999999999</v>
      </c>
      <c r="I202" s="232"/>
      <c r="J202" s="233">
        <f>ROUND(I202*H202,2)</f>
        <v>0</v>
      </c>
      <c r="K202" s="229" t="s">
        <v>1</v>
      </c>
      <c r="L202" s="45"/>
      <c r="M202" s="234" t="s">
        <v>1</v>
      </c>
      <c r="N202" s="235" t="s">
        <v>44</v>
      </c>
      <c r="O202" s="92"/>
      <c r="P202" s="236">
        <f>O202*H202</f>
        <v>0</v>
      </c>
      <c r="Q202" s="236">
        <v>0.0088000000000000005</v>
      </c>
      <c r="R202" s="236">
        <f>Q202*H202</f>
        <v>0.0012408</v>
      </c>
      <c r="S202" s="236">
        <v>0</v>
      </c>
      <c r="T202" s="237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8" t="s">
        <v>572</v>
      </c>
      <c r="AT202" s="238" t="s">
        <v>139</v>
      </c>
      <c r="AU202" s="238" t="s">
        <v>89</v>
      </c>
      <c r="AY202" s="18" t="s">
        <v>136</v>
      </c>
      <c r="BE202" s="239">
        <f>IF(N202="základní",J202,0)</f>
        <v>0</v>
      </c>
      <c r="BF202" s="239">
        <f>IF(N202="snížená",J202,0)</f>
        <v>0</v>
      </c>
      <c r="BG202" s="239">
        <f>IF(N202="zákl. přenesená",J202,0)</f>
        <v>0</v>
      </c>
      <c r="BH202" s="239">
        <f>IF(N202="sníž. přenesená",J202,0)</f>
        <v>0</v>
      </c>
      <c r="BI202" s="239">
        <f>IF(N202="nulová",J202,0)</f>
        <v>0</v>
      </c>
      <c r="BJ202" s="18" t="s">
        <v>87</v>
      </c>
      <c r="BK202" s="239">
        <f>ROUND(I202*H202,2)</f>
        <v>0</v>
      </c>
      <c r="BL202" s="18" t="s">
        <v>572</v>
      </c>
      <c r="BM202" s="238" t="s">
        <v>1158</v>
      </c>
    </row>
    <row r="203" s="2" customFormat="1" ht="44.25" customHeight="1">
      <c r="A203" s="39"/>
      <c r="B203" s="40"/>
      <c r="C203" s="227" t="s">
        <v>380</v>
      </c>
      <c r="D203" s="227" t="s">
        <v>139</v>
      </c>
      <c r="E203" s="228" t="s">
        <v>1159</v>
      </c>
      <c r="F203" s="229" t="s">
        <v>1160</v>
      </c>
      <c r="G203" s="230" t="s">
        <v>221</v>
      </c>
      <c r="H203" s="231">
        <v>49.350000000000001</v>
      </c>
      <c r="I203" s="232"/>
      <c r="J203" s="233">
        <f>ROUND(I203*H203,2)</f>
        <v>0</v>
      </c>
      <c r="K203" s="229" t="s">
        <v>1</v>
      </c>
      <c r="L203" s="45"/>
      <c r="M203" s="234" t="s">
        <v>1</v>
      </c>
      <c r="N203" s="235" t="s">
        <v>44</v>
      </c>
      <c r="O203" s="92"/>
      <c r="P203" s="236">
        <f>O203*H203</f>
        <v>0</v>
      </c>
      <c r="Q203" s="236">
        <v>0</v>
      </c>
      <c r="R203" s="236">
        <f>Q203*H203</f>
        <v>0</v>
      </c>
      <c r="S203" s="236">
        <v>0</v>
      </c>
      <c r="T203" s="237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38" t="s">
        <v>572</v>
      </c>
      <c r="AT203" s="238" t="s">
        <v>139</v>
      </c>
      <c r="AU203" s="238" t="s">
        <v>89</v>
      </c>
      <c r="AY203" s="18" t="s">
        <v>136</v>
      </c>
      <c r="BE203" s="239">
        <f>IF(N203="základní",J203,0)</f>
        <v>0</v>
      </c>
      <c r="BF203" s="239">
        <f>IF(N203="snížená",J203,0)</f>
        <v>0</v>
      </c>
      <c r="BG203" s="239">
        <f>IF(N203="zákl. přenesená",J203,0)</f>
        <v>0</v>
      </c>
      <c r="BH203" s="239">
        <f>IF(N203="sníž. přenesená",J203,0)</f>
        <v>0</v>
      </c>
      <c r="BI203" s="239">
        <f>IF(N203="nulová",J203,0)</f>
        <v>0</v>
      </c>
      <c r="BJ203" s="18" t="s">
        <v>87</v>
      </c>
      <c r="BK203" s="239">
        <f>ROUND(I203*H203,2)</f>
        <v>0</v>
      </c>
      <c r="BL203" s="18" t="s">
        <v>572</v>
      </c>
      <c r="BM203" s="238" t="s">
        <v>1161</v>
      </c>
    </row>
    <row r="204" s="14" customFormat="1">
      <c r="A204" s="14"/>
      <c r="B204" s="251"/>
      <c r="C204" s="252"/>
      <c r="D204" s="242" t="s">
        <v>145</v>
      </c>
      <c r="E204" s="253" t="s">
        <v>1</v>
      </c>
      <c r="F204" s="254" t="s">
        <v>1162</v>
      </c>
      <c r="G204" s="252"/>
      <c r="H204" s="255">
        <v>49.350000000000001</v>
      </c>
      <c r="I204" s="256"/>
      <c r="J204" s="252"/>
      <c r="K204" s="252"/>
      <c r="L204" s="257"/>
      <c r="M204" s="258"/>
      <c r="N204" s="259"/>
      <c r="O204" s="259"/>
      <c r="P204" s="259"/>
      <c r="Q204" s="259"/>
      <c r="R204" s="259"/>
      <c r="S204" s="259"/>
      <c r="T204" s="26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1" t="s">
        <v>145</v>
      </c>
      <c r="AU204" s="261" t="s">
        <v>89</v>
      </c>
      <c r="AV204" s="14" t="s">
        <v>89</v>
      </c>
      <c r="AW204" s="14" t="s">
        <v>35</v>
      </c>
      <c r="AX204" s="14" t="s">
        <v>87</v>
      </c>
      <c r="AY204" s="261" t="s">
        <v>136</v>
      </c>
    </row>
    <row r="205" s="2" customFormat="1" ht="49.05" customHeight="1">
      <c r="A205" s="39"/>
      <c r="B205" s="40"/>
      <c r="C205" s="227" t="s">
        <v>389</v>
      </c>
      <c r="D205" s="227" t="s">
        <v>139</v>
      </c>
      <c r="E205" s="228" t="s">
        <v>1163</v>
      </c>
      <c r="F205" s="229" t="s">
        <v>1164</v>
      </c>
      <c r="G205" s="230" t="s">
        <v>256</v>
      </c>
      <c r="H205" s="231">
        <v>1.3680000000000001</v>
      </c>
      <c r="I205" s="232"/>
      <c r="J205" s="233">
        <f>ROUND(I205*H205,2)</f>
        <v>0</v>
      </c>
      <c r="K205" s="229" t="s">
        <v>1</v>
      </c>
      <c r="L205" s="45"/>
      <c r="M205" s="234" t="s">
        <v>1</v>
      </c>
      <c r="N205" s="235" t="s">
        <v>44</v>
      </c>
      <c r="O205" s="92"/>
      <c r="P205" s="236">
        <f>O205*H205</f>
        <v>0</v>
      </c>
      <c r="Q205" s="236">
        <v>0</v>
      </c>
      <c r="R205" s="236">
        <f>Q205*H205</f>
        <v>0</v>
      </c>
      <c r="S205" s="236">
        <v>0</v>
      </c>
      <c r="T205" s="237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8" t="s">
        <v>572</v>
      </c>
      <c r="AT205" s="238" t="s">
        <v>139</v>
      </c>
      <c r="AU205" s="238" t="s">
        <v>89</v>
      </c>
      <c r="AY205" s="18" t="s">
        <v>136</v>
      </c>
      <c r="BE205" s="239">
        <f>IF(N205="základní",J205,0)</f>
        <v>0</v>
      </c>
      <c r="BF205" s="239">
        <f>IF(N205="snížená",J205,0)</f>
        <v>0</v>
      </c>
      <c r="BG205" s="239">
        <f>IF(N205="zákl. přenesená",J205,0)</f>
        <v>0</v>
      </c>
      <c r="BH205" s="239">
        <f>IF(N205="sníž. přenesená",J205,0)</f>
        <v>0</v>
      </c>
      <c r="BI205" s="239">
        <f>IF(N205="nulová",J205,0)</f>
        <v>0</v>
      </c>
      <c r="BJ205" s="18" t="s">
        <v>87</v>
      </c>
      <c r="BK205" s="239">
        <f>ROUND(I205*H205,2)</f>
        <v>0</v>
      </c>
      <c r="BL205" s="18" t="s">
        <v>572</v>
      </c>
      <c r="BM205" s="238" t="s">
        <v>1165</v>
      </c>
    </row>
    <row r="206" s="14" customFormat="1">
      <c r="A206" s="14"/>
      <c r="B206" s="251"/>
      <c r="C206" s="252"/>
      <c r="D206" s="242" t="s">
        <v>145</v>
      </c>
      <c r="E206" s="253" t="s">
        <v>1</v>
      </c>
      <c r="F206" s="254" t="s">
        <v>1166</v>
      </c>
      <c r="G206" s="252"/>
      <c r="H206" s="255">
        <v>1.3680000000000001</v>
      </c>
      <c r="I206" s="256"/>
      <c r="J206" s="252"/>
      <c r="K206" s="252"/>
      <c r="L206" s="257"/>
      <c r="M206" s="258"/>
      <c r="N206" s="259"/>
      <c r="O206" s="259"/>
      <c r="P206" s="259"/>
      <c r="Q206" s="259"/>
      <c r="R206" s="259"/>
      <c r="S206" s="259"/>
      <c r="T206" s="26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1" t="s">
        <v>145</v>
      </c>
      <c r="AU206" s="261" t="s">
        <v>89</v>
      </c>
      <c r="AV206" s="14" t="s">
        <v>89</v>
      </c>
      <c r="AW206" s="14" t="s">
        <v>35</v>
      </c>
      <c r="AX206" s="14" t="s">
        <v>79</v>
      </c>
      <c r="AY206" s="261" t="s">
        <v>136</v>
      </c>
    </row>
    <row r="207" s="15" customFormat="1">
      <c r="A207" s="15"/>
      <c r="B207" s="269"/>
      <c r="C207" s="270"/>
      <c r="D207" s="242" t="s">
        <v>145</v>
      </c>
      <c r="E207" s="271" t="s">
        <v>1013</v>
      </c>
      <c r="F207" s="272" t="s">
        <v>244</v>
      </c>
      <c r="G207" s="270"/>
      <c r="H207" s="273">
        <v>1.3680000000000001</v>
      </c>
      <c r="I207" s="274"/>
      <c r="J207" s="270"/>
      <c r="K207" s="270"/>
      <c r="L207" s="275"/>
      <c r="M207" s="276"/>
      <c r="N207" s="277"/>
      <c r="O207" s="277"/>
      <c r="P207" s="277"/>
      <c r="Q207" s="277"/>
      <c r="R207" s="277"/>
      <c r="S207" s="277"/>
      <c r="T207" s="278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79" t="s">
        <v>145</v>
      </c>
      <c r="AU207" s="279" t="s">
        <v>89</v>
      </c>
      <c r="AV207" s="15" t="s">
        <v>155</v>
      </c>
      <c r="AW207" s="15" t="s">
        <v>35</v>
      </c>
      <c r="AX207" s="15" t="s">
        <v>87</v>
      </c>
      <c r="AY207" s="279" t="s">
        <v>136</v>
      </c>
    </row>
    <row r="208" s="2" customFormat="1" ht="62.7" customHeight="1">
      <c r="A208" s="39"/>
      <c r="B208" s="40"/>
      <c r="C208" s="227" t="s">
        <v>394</v>
      </c>
      <c r="D208" s="227" t="s">
        <v>139</v>
      </c>
      <c r="E208" s="228" t="s">
        <v>1167</v>
      </c>
      <c r="F208" s="229" t="s">
        <v>1168</v>
      </c>
      <c r="G208" s="230" t="s">
        <v>251</v>
      </c>
      <c r="H208" s="231">
        <v>141</v>
      </c>
      <c r="I208" s="232"/>
      <c r="J208" s="233">
        <f>ROUND(I208*H208,2)</f>
        <v>0</v>
      </c>
      <c r="K208" s="229" t="s">
        <v>1</v>
      </c>
      <c r="L208" s="45"/>
      <c r="M208" s="234" t="s">
        <v>1</v>
      </c>
      <c r="N208" s="235" t="s">
        <v>44</v>
      </c>
      <c r="O208" s="92"/>
      <c r="P208" s="236">
        <f>O208*H208</f>
        <v>0</v>
      </c>
      <c r="Q208" s="236">
        <v>0</v>
      </c>
      <c r="R208" s="236">
        <f>Q208*H208</f>
        <v>0</v>
      </c>
      <c r="S208" s="236">
        <v>0</v>
      </c>
      <c r="T208" s="237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8" t="s">
        <v>572</v>
      </c>
      <c r="AT208" s="238" t="s">
        <v>139</v>
      </c>
      <c r="AU208" s="238" t="s">
        <v>89</v>
      </c>
      <c r="AY208" s="18" t="s">
        <v>136</v>
      </c>
      <c r="BE208" s="239">
        <f>IF(N208="základní",J208,0)</f>
        <v>0</v>
      </c>
      <c r="BF208" s="239">
        <f>IF(N208="snížená",J208,0)</f>
        <v>0</v>
      </c>
      <c r="BG208" s="239">
        <f>IF(N208="zákl. přenesená",J208,0)</f>
        <v>0</v>
      </c>
      <c r="BH208" s="239">
        <f>IF(N208="sníž. přenesená",J208,0)</f>
        <v>0</v>
      </c>
      <c r="BI208" s="239">
        <f>IF(N208="nulová",J208,0)</f>
        <v>0</v>
      </c>
      <c r="BJ208" s="18" t="s">
        <v>87</v>
      </c>
      <c r="BK208" s="239">
        <f>ROUND(I208*H208,2)</f>
        <v>0</v>
      </c>
      <c r="BL208" s="18" t="s">
        <v>572</v>
      </c>
      <c r="BM208" s="238" t="s">
        <v>1169</v>
      </c>
    </row>
    <row r="209" s="14" customFormat="1">
      <c r="A209" s="14"/>
      <c r="B209" s="251"/>
      <c r="C209" s="252"/>
      <c r="D209" s="242" t="s">
        <v>145</v>
      </c>
      <c r="E209" s="253" t="s">
        <v>992</v>
      </c>
      <c r="F209" s="254" t="s">
        <v>1170</v>
      </c>
      <c r="G209" s="252"/>
      <c r="H209" s="255">
        <v>141</v>
      </c>
      <c r="I209" s="256"/>
      <c r="J209" s="252"/>
      <c r="K209" s="252"/>
      <c r="L209" s="257"/>
      <c r="M209" s="258"/>
      <c r="N209" s="259"/>
      <c r="O209" s="259"/>
      <c r="P209" s="259"/>
      <c r="Q209" s="259"/>
      <c r="R209" s="259"/>
      <c r="S209" s="259"/>
      <c r="T209" s="26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1" t="s">
        <v>145</v>
      </c>
      <c r="AU209" s="261" t="s">
        <v>89</v>
      </c>
      <c r="AV209" s="14" t="s">
        <v>89</v>
      </c>
      <c r="AW209" s="14" t="s">
        <v>35</v>
      </c>
      <c r="AX209" s="14" t="s">
        <v>87</v>
      </c>
      <c r="AY209" s="261" t="s">
        <v>136</v>
      </c>
    </row>
    <row r="210" s="2" customFormat="1" ht="44.25" customHeight="1">
      <c r="A210" s="39"/>
      <c r="B210" s="40"/>
      <c r="C210" s="227" t="s">
        <v>404</v>
      </c>
      <c r="D210" s="227" t="s">
        <v>139</v>
      </c>
      <c r="E210" s="228" t="s">
        <v>1171</v>
      </c>
      <c r="F210" s="229" t="s">
        <v>1172</v>
      </c>
      <c r="G210" s="230" t="s">
        <v>256</v>
      </c>
      <c r="H210" s="231">
        <v>70.457999999999998</v>
      </c>
      <c r="I210" s="232"/>
      <c r="J210" s="233">
        <f>ROUND(I210*H210,2)</f>
        <v>0</v>
      </c>
      <c r="K210" s="229" t="s">
        <v>1</v>
      </c>
      <c r="L210" s="45"/>
      <c r="M210" s="234" t="s">
        <v>1</v>
      </c>
      <c r="N210" s="235" t="s">
        <v>44</v>
      </c>
      <c r="O210" s="92"/>
      <c r="P210" s="236">
        <f>O210*H210</f>
        <v>0</v>
      </c>
      <c r="Q210" s="236">
        <v>0</v>
      </c>
      <c r="R210" s="236">
        <f>Q210*H210</f>
        <v>0</v>
      </c>
      <c r="S210" s="236">
        <v>0</v>
      </c>
      <c r="T210" s="237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8" t="s">
        <v>572</v>
      </c>
      <c r="AT210" s="238" t="s">
        <v>139</v>
      </c>
      <c r="AU210" s="238" t="s">
        <v>89</v>
      </c>
      <c r="AY210" s="18" t="s">
        <v>136</v>
      </c>
      <c r="BE210" s="239">
        <f>IF(N210="základní",J210,0)</f>
        <v>0</v>
      </c>
      <c r="BF210" s="239">
        <f>IF(N210="snížená",J210,0)</f>
        <v>0</v>
      </c>
      <c r="BG210" s="239">
        <f>IF(N210="zákl. přenesená",J210,0)</f>
        <v>0</v>
      </c>
      <c r="BH210" s="239">
        <f>IF(N210="sníž. přenesená",J210,0)</f>
        <v>0</v>
      </c>
      <c r="BI210" s="239">
        <f>IF(N210="nulová",J210,0)</f>
        <v>0</v>
      </c>
      <c r="BJ210" s="18" t="s">
        <v>87</v>
      </c>
      <c r="BK210" s="239">
        <f>ROUND(I210*H210,2)</f>
        <v>0</v>
      </c>
      <c r="BL210" s="18" t="s">
        <v>572</v>
      </c>
      <c r="BM210" s="238" t="s">
        <v>1173</v>
      </c>
    </row>
    <row r="211" s="14" customFormat="1">
      <c r="A211" s="14"/>
      <c r="B211" s="251"/>
      <c r="C211" s="252"/>
      <c r="D211" s="242" t="s">
        <v>145</v>
      </c>
      <c r="E211" s="253" t="s">
        <v>1</v>
      </c>
      <c r="F211" s="254" t="s">
        <v>1174</v>
      </c>
      <c r="G211" s="252"/>
      <c r="H211" s="255">
        <v>1.3680000000000001</v>
      </c>
      <c r="I211" s="256"/>
      <c r="J211" s="252"/>
      <c r="K211" s="252"/>
      <c r="L211" s="257"/>
      <c r="M211" s="258"/>
      <c r="N211" s="259"/>
      <c r="O211" s="259"/>
      <c r="P211" s="259"/>
      <c r="Q211" s="259"/>
      <c r="R211" s="259"/>
      <c r="S211" s="259"/>
      <c r="T211" s="26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1" t="s">
        <v>145</v>
      </c>
      <c r="AU211" s="261" t="s">
        <v>89</v>
      </c>
      <c r="AV211" s="14" t="s">
        <v>89</v>
      </c>
      <c r="AW211" s="14" t="s">
        <v>35</v>
      </c>
      <c r="AX211" s="14" t="s">
        <v>79</v>
      </c>
      <c r="AY211" s="261" t="s">
        <v>136</v>
      </c>
    </row>
    <row r="212" s="14" customFormat="1">
      <c r="A212" s="14"/>
      <c r="B212" s="251"/>
      <c r="C212" s="252"/>
      <c r="D212" s="242" t="s">
        <v>145</v>
      </c>
      <c r="E212" s="253" t="s">
        <v>998</v>
      </c>
      <c r="F212" s="254" t="s">
        <v>1175</v>
      </c>
      <c r="G212" s="252"/>
      <c r="H212" s="255">
        <v>39.479999999999997</v>
      </c>
      <c r="I212" s="256"/>
      <c r="J212" s="252"/>
      <c r="K212" s="252"/>
      <c r="L212" s="257"/>
      <c r="M212" s="258"/>
      <c r="N212" s="259"/>
      <c r="O212" s="259"/>
      <c r="P212" s="259"/>
      <c r="Q212" s="259"/>
      <c r="R212" s="259"/>
      <c r="S212" s="259"/>
      <c r="T212" s="26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1" t="s">
        <v>145</v>
      </c>
      <c r="AU212" s="261" t="s">
        <v>89</v>
      </c>
      <c r="AV212" s="14" t="s">
        <v>89</v>
      </c>
      <c r="AW212" s="14" t="s">
        <v>35</v>
      </c>
      <c r="AX212" s="14" t="s">
        <v>79</v>
      </c>
      <c r="AY212" s="261" t="s">
        <v>136</v>
      </c>
    </row>
    <row r="213" s="15" customFormat="1">
      <c r="A213" s="15"/>
      <c r="B213" s="269"/>
      <c r="C213" s="270"/>
      <c r="D213" s="242" t="s">
        <v>145</v>
      </c>
      <c r="E213" s="271" t="s">
        <v>1016</v>
      </c>
      <c r="F213" s="272" t="s">
        <v>244</v>
      </c>
      <c r="G213" s="270"/>
      <c r="H213" s="273">
        <v>40.847999999999999</v>
      </c>
      <c r="I213" s="274"/>
      <c r="J213" s="270"/>
      <c r="K213" s="270"/>
      <c r="L213" s="275"/>
      <c r="M213" s="276"/>
      <c r="N213" s="277"/>
      <c r="O213" s="277"/>
      <c r="P213" s="277"/>
      <c r="Q213" s="277"/>
      <c r="R213" s="277"/>
      <c r="S213" s="277"/>
      <c r="T213" s="278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79" t="s">
        <v>145</v>
      </c>
      <c r="AU213" s="279" t="s">
        <v>89</v>
      </c>
      <c r="AV213" s="15" t="s">
        <v>155</v>
      </c>
      <c r="AW213" s="15" t="s">
        <v>35</v>
      </c>
      <c r="AX213" s="15" t="s">
        <v>79</v>
      </c>
      <c r="AY213" s="279" t="s">
        <v>136</v>
      </c>
    </row>
    <row r="214" s="13" customFormat="1">
      <c r="A214" s="13"/>
      <c r="B214" s="240"/>
      <c r="C214" s="241"/>
      <c r="D214" s="242" t="s">
        <v>145</v>
      </c>
      <c r="E214" s="243" t="s">
        <v>1</v>
      </c>
      <c r="F214" s="244" t="s">
        <v>1176</v>
      </c>
      <c r="G214" s="241"/>
      <c r="H214" s="243" t="s">
        <v>1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0" t="s">
        <v>145</v>
      </c>
      <c r="AU214" s="250" t="s">
        <v>89</v>
      </c>
      <c r="AV214" s="13" t="s">
        <v>87</v>
      </c>
      <c r="AW214" s="13" t="s">
        <v>35</v>
      </c>
      <c r="AX214" s="13" t="s">
        <v>79</v>
      </c>
      <c r="AY214" s="250" t="s">
        <v>136</v>
      </c>
    </row>
    <row r="215" s="14" customFormat="1">
      <c r="A215" s="14"/>
      <c r="B215" s="251"/>
      <c r="C215" s="252"/>
      <c r="D215" s="242" t="s">
        <v>145</v>
      </c>
      <c r="E215" s="253" t="s">
        <v>1</v>
      </c>
      <c r="F215" s="254" t="s">
        <v>1177</v>
      </c>
      <c r="G215" s="252"/>
      <c r="H215" s="255">
        <v>29.609999999999999</v>
      </c>
      <c r="I215" s="256"/>
      <c r="J215" s="252"/>
      <c r="K215" s="252"/>
      <c r="L215" s="257"/>
      <c r="M215" s="258"/>
      <c r="N215" s="259"/>
      <c r="O215" s="259"/>
      <c r="P215" s="259"/>
      <c r="Q215" s="259"/>
      <c r="R215" s="259"/>
      <c r="S215" s="259"/>
      <c r="T215" s="26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1" t="s">
        <v>145</v>
      </c>
      <c r="AU215" s="261" t="s">
        <v>89</v>
      </c>
      <c r="AV215" s="14" t="s">
        <v>89</v>
      </c>
      <c r="AW215" s="14" t="s">
        <v>35</v>
      </c>
      <c r="AX215" s="14" t="s">
        <v>79</v>
      </c>
      <c r="AY215" s="261" t="s">
        <v>136</v>
      </c>
    </row>
    <row r="216" s="15" customFormat="1">
      <c r="A216" s="15"/>
      <c r="B216" s="269"/>
      <c r="C216" s="270"/>
      <c r="D216" s="242" t="s">
        <v>145</v>
      </c>
      <c r="E216" s="271" t="s">
        <v>1021</v>
      </c>
      <c r="F216" s="272" t="s">
        <v>244</v>
      </c>
      <c r="G216" s="270"/>
      <c r="H216" s="273">
        <v>29.609999999999999</v>
      </c>
      <c r="I216" s="274"/>
      <c r="J216" s="270"/>
      <c r="K216" s="270"/>
      <c r="L216" s="275"/>
      <c r="M216" s="276"/>
      <c r="N216" s="277"/>
      <c r="O216" s="277"/>
      <c r="P216" s="277"/>
      <c r="Q216" s="277"/>
      <c r="R216" s="277"/>
      <c r="S216" s="277"/>
      <c r="T216" s="278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79" t="s">
        <v>145</v>
      </c>
      <c r="AU216" s="279" t="s">
        <v>89</v>
      </c>
      <c r="AV216" s="15" t="s">
        <v>155</v>
      </c>
      <c r="AW216" s="15" t="s">
        <v>35</v>
      </c>
      <c r="AX216" s="15" t="s">
        <v>79</v>
      </c>
      <c r="AY216" s="279" t="s">
        <v>136</v>
      </c>
    </row>
    <row r="217" s="14" customFormat="1">
      <c r="A217" s="14"/>
      <c r="B217" s="251"/>
      <c r="C217" s="252"/>
      <c r="D217" s="242" t="s">
        <v>145</v>
      </c>
      <c r="E217" s="253" t="s">
        <v>1</v>
      </c>
      <c r="F217" s="254" t="s">
        <v>1178</v>
      </c>
      <c r="G217" s="252"/>
      <c r="H217" s="255">
        <v>70.457999999999998</v>
      </c>
      <c r="I217" s="256"/>
      <c r="J217" s="252"/>
      <c r="K217" s="252"/>
      <c r="L217" s="257"/>
      <c r="M217" s="258"/>
      <c r="N217" s="259"/>
      <c r="O217" s="259"/>
      <c r="P217" s="259"/>
      <c r="Q217" s="259"/>
      <c r="R217" s="259"/>
      <c r="S217" s="259"/>
      <c r="T217" s="260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1" t="s">
        <v>145</v>
      </c>
      <c r="AU217" s="261" t="s">
        <v>89</v>
      </c>
      <c r="AV217" s="14" t="s">
        <v>89</v>
      </c>
      <c r="AW217" s="14" t="s">
        <v>35</v>
      </c>
      <c r="AX217" s="14" t="s">
        <v>87</v>
      </c>
      <c r="AY217" s="261" t="s">
        <v>136</v>
      </c>
    </row>
    <row r="218" s="2" customFormat="1" ht="55.5" customHeight="1">
      <c r="A218" s="39"/>
      <c r="B218" s="40"/>
      <c r="C218" s="227" t="s">
        <v>408</v>
      </c>
      <c r="D218" s="227" t="s">
        <v>139</v>
      </c>
      <c r="E218" s="228" t="s">
        <v>1179</v>
      </c>
      <c r="F218" s="229" t="s">
        <v>1180</v>
      </c>
      <c r="G218" s="230" t="s">
        <v>256</v>
      </c>
      <c r="H218" s="231">
        <v>775.03800000000001</v>
      </c>
      <c r="I218" s="232"/>
      <c r="J218" s="233">
        <f>ROUND(I218*H218,2)</f>
        <v>0</v>
      </c>
      <c r="K218" s="229" t="s">
        <v>1</v>
      </c>
      <c r="L218" s="45"/>
      <c r="M218" s="234" t="s">
        <v>1</v>
      </c>
      <c r="N218" s="235" t="s">
        <v>44</v>
      </c>
      <c r="O218" s="92"/>
      <c r="P218" s="236">
        <f>O218*H218</f>
        <v>0</v>
      </c>
      <c r="Q218" s="236">
        <v>0</v>
      </c>
      <c r="R218" s="236">
        <f>Q218*H218</f>
        <v>0</v>
      </c>
      <c r="S218" s="236">
        <v>0</v>
      </c>
      <c r="T218" s="237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8" t="s">
        <v>572</v>
      </c>
      <c r="AT218" s="238" t="s">
        <v>139</v>
      </c>
      <c r="AU218" s="238" t="s">
        <v>89</v>
      </c>
      <c r="AY218" s="18" t="s">
        <v>136</v>
      </c>
      <c r="BE218" s="239">
        <f>IF(N218="základní",J218,0)</f>
        <v>0</v>
      </c>
      <c r="BF218" s="239">
        <f>IF(N218="snížená",J218,0)</f>
        <v>0</v>
      </c>
      <c r="BG218" s="239">
        <f>IF(N218="zákl. přenesená",J218,0)</f>
        <v>0</v>
      </c>
      <c r="BH218" s="239">
        <f>IF(N218="sníž. přenesená",J218,0)</f>
        <v>0</v>
      </c>
      <c r="BI218" s="239">
        <f>IF(N218="nulová",J218,0)</f>
        <v>0</v>
      </c>
      <c r="BJ218" s="18" t="s">
        <v>87</v>
      </c>
      <c r="BK218" s="239">
        <f>ROUND(I218*H218,2)</f>
        <v>0</v>
      </c>
      <c r="BL218" s="18" t="s">
        <v>572</v>
      </c>
      <c r="BM218" s="238" t="s">
        <v>1181</v>
      </c>
    </row>
    <row r="219" s="14" customFormat="1">
      <c r="A219" s="14"/>
      <c r="B219" s="251"/>
      <c r="C219" s="252"/>
      <c r="D219" s="242" t="s">
        <v>145</v>
      </c>
      <c r="E219" s="253" t="s">
        <v>1</v>
      </c>
      <c r="F219" s="254" t="s">
        <v>1182</v>
      </c>
      <c r="G219" s="252"/>
      <c r="H219" s="255">
        <v>40.847999999999999</v>
      </c>
      <c r="I219" s="256"/>
      <c r="J219" s="252"/>
      <c r="K219" s="252"/>
      <c r="L219" s="257"/>
      <c r="M219" s="258"/>
      <c r="N219" s="259"/>
      <c r="O219" s="259"/>
      <c r="P219" s="259"/>
      <c r="Q219" s="259"/>
      <c r="R219" s="259"/>
      <c r="S219" s="259"/>
      <c r="T219" s="26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1" t="s">
        <v>145</v>
      </c>
      <c r="AU219" s="261" t="s">
        <v>89</v>
      </c>
      <c r="AV219" s="14" t="s">
        <v>89</v>
      </c>
      <c r="AW219" s="14" t="s">
        <v>35</v>
      </c>
      <c r="AX219" s="14" t="s">
        <v>79</v>
      </c>
      <c r="AY219" s="261" t="s">
        <v>136</v>
      </c>
    </row>
    <row r="220" s="14" customFormat="1">
      <c r="A220" s="14"/>
      <c r="B220" s="251"/>
      <c r="C220" s="252"/>
      <c r="D220" s="242" t="s">
        <v>145</v>
      </c>
      <c r="E220" s="253" t="s">
        <v>1</v>
      </c>
      <c r="F220" s="254" t="s">
        <v>1183</v>
      </c>
      <c r="G220" s="252"/>
      <c r="H220" s="255">
        <v>29.609999999999999</v>
      </c>
      <c r="I220" s="256"/>
      <c r="J220" s="252"/>
      <c r="K220" s="252"/>
      <c r="L220" s="257"/>
      <c r="M220" s="258"/>
      <c r="N220" s="259"/>
      <c r="O220" s="259"/>
      <c r="P220" s="259"/>
      <c r="Q220" s="259"/>
      <c r="R220" s="259"/>
      <c r="S220" s="259"/>
      <c r="T220" s="260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1" t="s">
        <v>145</v>
      </c>
      <c r="AU220" s="261" t="s">
        <v>89</v>
      </c>
      <c r="AV220" s="14" t="s">
        <v>89</v>
      </c>
      <c r="AW220" s="14" t="s">
        <v>35</v>
      </c>
      <c r="AX220" s="14" t="s">
        <v>79</v>
      </c>
      <c r="AY220" s="261" t="s">
        <v>136</v>
      </c>
    </row>
    <row r="221" s="15" customFormat="1">
      <c r="A221" s="15"/>
      <c r="B221" s="269"/>
      <c r="C221" s="270"/>
      <c r="D221" s="242" t="s">
        <v>145</v>
      </c>
      <c r="E221" s="271" t="s">
        <v>1</v>
      </c>
      <c r="F221" s="272" t="s">
        <v>244</v>
      </c>
      <c r="G221" s="270"/>
      <c r="H221" s="273">
        <v>70.457999999999998</v>
      </c>
      <c r="I221" s="274"/>
      <c r="J221" s="270"/>
      <c r="K221" s="270"/>
      <c r="L221" s="275"/>
      <c r="M221" s="276"/>
      <c r="N221" s="277"/>
      <c r="O221" s="277"/>
      <c r="P221" s="277"/>
      <c r="Q221" s="277"/>
      <c r="R221" s="277"/>
      <c r="S221" s="277"/>
      <c r="T221" s="278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79" t="s">
        <v>145</v>
      </c>
      <c r="AU221" s="279" t="s">
        <v>89</v>
      </c>
      <c r="AV221" s="15" t="s">
        <v>155</v>
      </c>
      <c r="AW221" s="15" t="s">
        <v>35</v>
      </c>
      <c r="AX221" s="15" t="s">
        <v>79</v>
      </c>
      <c r="AY221" s="279" t="s">
        <v>136</v>
      </c>
    </row>
    <row r="222" s="14" customFormat="1">
      <c r="A222" s="14"/>
      <c r="B222" s="251"/>
      <c r="C222" s="252"/>
      <c r="D222" s="242" t="s">
        <v>145</v>
      </c>
      <c r="E222" s="253" t="s">
        <v>1</v>
      </c>
      <c r="F222" s="254" t="s">
        <v>1184</v>
      </c>
      <c r="G222" s="252"/>
      <c r="H222" s="255">
        <v>775.03800000000001</v>
      </c>
      <c r="I222" s="256"/>
      <c r="J222" s="252"/>
      <c r="K222" s="252"/>
      <c r="L222" s="257"/>
      <c r="M222" s="258"/>
      <c r="N222" s="259"/>
      <c r="O222" s="259"/>
      <c r="P222" s="259"/>
      <c r="Q222" s="259"/>
      <c r="R222" s="259"/>
      <c r="S222" s="259"/>
      <c r="T222" s="26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1" t="s">
        <v>145</v>
      </c>
      <c r="AU222" s="261" t="s">
        <v>89</v>
      </c>
      <c r="AV222" s="14" t="s">
        <v>89</v>
      </c>
      <c r="AW222" s="14" t="s">
        <v>35</v>
      </c>
      <c r="AX222" s="14" t="s">
        <v>87</v>
      </c>
      <c r="AY222" s="261" t="s">
        <v>136</v>
      </c>
    </row>
    <row r="223" s="2" customFormat="1" ht="37.8" customHeight="1">
      <c r="A223" s="39"/>
      <c r="B223" s="40"/>
      <c r="C223" s="227" t="s">
        <v>413</v>
      </c>
      <c r="D223" s="227" t="s">
        <v>139</v>
      </c>
      <c r="E223" s="228" t="s">
        <v>1185</v>
      </c>
      <c r="F223" s="229" t="s">
        <v>1186</v>
      </c>
      <c r="G223" s="230" t="s">
        <v>354</v>
      </c>
      <c r="H223" s="231">
        <v>22.475999999999999</v>
      </c>
      <c r="I223" s="232"/>
      <c r="J223" s="233">
        <f>ROUND(I223*H223,2)</f>
        <v>0</v>
      </c>
      <c r="K223" s="229" t="s">
        <v>1</v>
      </c>
      <c r="L223" s="45"/>
      <c r="M223" s="234" t="s">
        <v>1</v>
      </c>
      <c r="N223" s="235" t="s">
        <v>44</v>
      </c>
      <c r="O223" s="92"/>
      <c r="P223" s="236">
        <f>O223*H223</f>
        <v>0</v>
      </c>
      <c r="Q223" s="236">
        <v>0</v>
      </c>
      <c r="R223" s="236">
        <f>Q223*H223</f>
        <v>0</v>
      </c>
      <c r="S223" s="236">
        <v>0</v>
      </c>
      <c r="T223" s="237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8" t="s">
        <v>572</v>
      </c>
      <c r="AT223" s="238" t="s">
        <v>139</v>
      </c>
      <c r="AU223" s="238" t="s">
        <v>89</v>
      </c>
      <c r="AY223" s="18" t="s">
        <v>136</v>
      </c>
      <c r="BE223" s="239">
        <f>IF(N223="základní",J223,0)</f>
        <v>0</v>
      </c>
      <c r="BF223" s="239">
        <f>IF(N223="snížená",J223,0)</f>
        <v>0</v>
      </c>
      <c r="BG223" s="239">
        <f>IF(N223="zákl. přenesená",J223,0)</f>
        <v>0</v>
      </c>
      <c r="BH223" s="239">
        <f>IF(N223="sníž. přenesená",J223,0)</f>
        <v>0</v>
      </c>
      <c r="BI223" s="239">
        <f>IF(N223="nulová",J223,0)</f>
        <v>0</v>
      </c>
      <c r="BJ223" s="18" t="s">
        <v>87</v>
      </c>
      <c r="BK223" s="239">
        <f>ROUND(I223*H223,2)</f>
        <v>0</v>
      </c>
      <c r="BL223" s="18" t="s">
        <v>572</v>
      </c>
      <c r="BM223" s="238" t="s">
        <v>1187</v>
      </c>
    </row>
    <row r="224" s="14" customFormat="1">
      <c r="A224" s="14"/>
      <c r="B224" s="251"/>
      <c r="C224" s="252"/>
      <c r="D224" s="242" t="s">
        <v>145</v>
      </c>
      <c r="E224" s="253" t="s">
        <v>1</v>
      </c>
      <c r="F224" s="254" t="s">
        <v>1188</v>
      </c>
      <c r="G224" s="252"/>
      <c r="H224" s="255">
        <v>40.847999999999999</v>
      </c>
      <c r="I224" s="256"/>
      <c r="J224" s="252"/>
      <c r="K224" s="252"/>
      <c r="L224" s="257"/>
      <c r="M224" s="258"/>
      <c r="N224" s="259"/>
      <c r="O224" s="259"/>
      <c r="P224" s="259"/>
      <c r="Q224" s="259"/>
      <c r="R224" s="259"/>
      <c r="S224" s="259"/>
      <c r="T224" s="26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1" t="s">
        <v>145</v>
      </c>
      <c r="AU224" s="261" t="s">
        <v>89</v>
      </c>
      <c r="AV224" s="14" t="s">
        <v>89</v>
      </c>
      <c r="AW224" s="14" t="s">
        <v>35</v>
      </c>
      <c r="AX224" s="14" t="s">
        <v>79</v>
      </c>
      <c r="AY224" s="261" t="s">
        <v>136</v>
      </c>
    </row>
    <row r="225" s="14" customFormat="1">
      <c r="A225" s="14"/>
      <c r="B225" s="251"/>
      <c r="C225" s="252"/>
      <c r="D225" s="242" t="s">
        <v>145</v>
      </c>
      <c r="E225" s="253" t="s">
        <v>1</v>
      </c>
      <c r="F225" s="254" t="s">
        <v>1189</v>
      </c>
      <c r="G225" s="252"/>
      <c r="H225" s="255">
        <v>-29.609999999999999</v>
      </c>
      <c r="I225" s="256"/>
      <c r="J225" s="252"/>
      <c r="K225" s="252"/>
      <c r="L225" s="257"/>
      <c r="M225" s="258"/>
      <c r="N225" s="259"/>
      <c r="O225" s="259"/>
      <c r="P225" s="259"/>
      <c r="Q225" s="259"/>
      <c r="R225" s="259"/>
      <c r="S225" s="259"/>
      <c r="T225" s="26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1" t="s">
        <v>145</v>
      </c>
      <c r="AU225" s="261" t="s">
        <v>89</v>
      </c>
      <c r="AV225" s="14" t="s">
        <v>89</v>
      </c>
      <c r="AW225" s="14" t="s">
        <v>35</v>
      </c>
      <c r="AX225" s="14" t="s">
        <v>79</v>
      </c>
      <c r="AY225" s="261" t="s">
        <v>136</v>
      </c>
    </row>
    <row r="226" s="15" customFormat="1">
      <c r="A226" s="15"/>
      <c r="B226" s="269"/>
      <c r="C226" s="270"/>
      <c r="D226" s="242" t="s">
        <v>145</v>
      </c>
      <c r="E226" s="271" t="s">
        <v>1006</v>
      </c>
      <c r="F226" s="272" t="s">
        <v>244</v>
      </c>
      <c r="G226" s="270"/>
      <c r="H226" s="273">
        <v>11.238</v>
      </c>
      <c r="I226" s="274"/>
      <c r="J226" s="270"/>
      <c r="K226" s="270"/>
      <c r="L226" s="275"/>
      <c r="M226" s="276"/>
      <c r="N226" s="277"/>
      <c r="O226" s="277"/>
      <c r="P226" s="277"/>
      <c r="Q226" s="277"/>
      <c r="R226" s="277"/>
      <c r="S226" s="277"/>
      <c r="T226" s="278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79" t="s">
        <v>145</v>
      </c>
      <c r="AU226" s="279" t="s">
        <v>89</v>
      </c>
      <c r="AV226" s="15" t="s">
        <v>155</v>
      </c>
      <c r="AW226" s="15" t="s">
        <v>35</v>
      </c>
      <c r="AX226" s="15" t="s">
        <v>79</v>
      </c>
      <c r="AY226" s="279" t="s">
        <v>136</v>
      </c>
    </row>
    <row r="227" s="14" customFormat="1">
      <c r="A227" s="14"/>
      <c r="B227" s="251"/>
      <c r="C227" s="252"/>
      <c r="D227" s="242" t="s">
        <v>145</v>
      </c>
      <c r="E227" s="253" t="s">
        <v>1</v>
      </c>
      <c r="F227" s="254" t="s">
        <v>1190</v>
      </c>
      <c r="G227" s="252"/>
      <c r="H227" s="255">
        <v>22.475999999999999</v>
      </c>
      <c r="I227" s="256"/>
      <c r="J227" s="252"/>
      <c r="K227" s="252"/>
      <c r="L227" s="257"/>
      <c r="M227" s="258"/>
      <c r="N227" s="259"/>
      <c r="O227" s="259"/>
      <c r="P227" s="259"/>
      <c r="Q227" s="259"/>
      <c r="R227" s="259"/>
      <c r="S227" s="259"/>
      <c r="T227" s="26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1" t="s">
        <v>145</v>
      </c>
      <c r="AU227" s="261" t="s">
        <v>89</v>
      </c>
      <c r="AV227" s="14" t="s">
        <v>89</v>
      </c>
      <c r="AW227" s="14" t="s">
        <v>35</v>
      </c>
      <c r="AX227" s="14" t="s">
        <v>87</v>
      </c>
      <c r="AY227" s="261" t="s">
        <v>136</v>
      </c>
    </row>
    <row r="228" s="2" customFormat="1" ht="24.15" customHeight="1">
      <c r="A228" s="39"/>
      <c r="B228" s="40"/>
      <c r="C228" s="227" t="s">
        <v>419</v>
      </c>
      <c r="D228" s="227" t="s">
        <v>139</v>
      </c>
      <c r="E228" s="228" t="s">
        <v>1191</v>
      </c>
      <c r="F228" s="229" t="s">
        <v>1192</v>
      </c>
      <c r="G228" s="230" t="s">
        <v>256</v>
      </c>
      <c r="H228" s="231">
        <v>29.609999999999999</v>
      </c>
      <c r="I228" s="232"/>
      <c r="J228" s="233">
        <f>ROUND(I228*H228,2)</f>
        <v>0</v>
      </c>
      <c r="K228" s="229" t="s">
        <v>1</v>
      </c>
      <c r="L228" s="45"/>
      <c r="M228" s="234" t="s">
        <v>1</v>
      </c>
      <c r="N228" s="235" t="s">
        <v>44</v>
      </c>
      <c r="O228" s="92"/>
      <c r="P228" s="236">
        <f>O228*H228</f>
        <v>0</v>
      </c>
      <c r="Q228" s="236">
        <v>0</v>
      </c>
      <c r="R228" s="236">
        <f>Q228*H228</f>
        <v>0</v>
      </c>
      <c r="S228" s="236">
        <v>0</v>
      </c>
      <c r="T228" s="237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8" t="s">
        <v>572</v>
      </c>
      <c r="AT228" s="238" t="s">
        <v>139</v>
      </c>
      <c r="AU228" s="238" t="s">
        <v>89</v>
      </c>
      <c r="AY228" s="18" t="s">
        <v>136</v>
      </c>
      <c r="BE228" s="239">
        <f>IF(N228="základní",J228,0)</f>
        <v>0</v>
      </c>
      <c r="BF228" s="239">
        <f>IF(N228="snížená",J228,0)</f>
        <v>0</v>
      </c>
      <c r="BG228" s="239">
        <f>IF(N228="zákl. přenesená",J228,0)</f>
        <v>0</v>
      </c>
      <c r="BH228" s="239">
        <f>IF(N228="sníž. přenesená",J228,0)</f>
        <v>0</v>
      </c>
      <c r="BI228" s="239">
        <f>IF(N228="nulová",J228,0)</f>
        <v>0</v>
      </c>
      <c r="BJ228" s="18" t="s">
        <v>87</v>
      </c>
      <c r="BK228" s="239">
        <f>ROUND(I228*H228,2)</f>
        <v>0</v>
      </c>
      <c r="BL228" s="18" t="s">
        <v>572</v>
      </c>
      <c r="BM228" s="238" t="s">
        <v>1193</v>
      </c>
    </row>
    <row r="229" s="13" customFormat="1">
      <c r="A229" s="13"/>
      <c r="B229" s="240"/>
      <c r="C229" s="241"/>
      <c r="D229" s="242" t="s">
        <v>145</v>
      </c>
      <c r="E229" s="243" t="s">
        <v>1</v>
      </c>
      <c r="F229" s="244" t="s">
        <v>1176</v>
      </c>
      <c r="G229" s="241"/>
      <c r="H229" s="243" t="s">
        <v>1</v>
      </c>
      <c r="I229" s="245"/>
      <c r="J229" s="241"/>
      <c r="K229" s="241"/>
      <c r="L229" s="246"/>
      <c r="M229" s="247"/>
      <c r="N229" s="248"/>
      <c r="O229" s="248"/>
      <c r="P229" s="248"/>
      <c r="Q229" s="248"/>
      <c r="R229" s="248"/>
      <c r="S229" s="248"/>
      <c r="T229" s="249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0" t="s">
        <v>145</v>
      </c>
      <c r="AU229" s="250" t="s">
        <v>89</v>
      </c>
      <c r="AV229" s="13" t="s">
        <v>87</v>
      </c>
      <c r="AW229" s="13" t="s">
        <v>35</v>
      </c>
      <c r="AX229" s="13" t="s">
        <v>79</v>
      </c>
      <c r="AY229" s="250" t="s">
        <v>136</v>
      </c>
    </row>
    <row r="230" s="14" customFormat="1">
      <c r="A230" s="14"/>
      <c r="B230" s="251"/>
      <c r="C230" s="252"/>
      <c r="D230" s="242" t="s">
        <v>145</v>
      </c>
      <c r="E230" s="253" t="s">
        <v>1</v>
      </c>
      <c r="F230" s="254" t="s">
        <v>1194</v>
      </c>
      <c r="G230" s="252"/>
      <c r="H230" s="255">
        <v>29.609999999999999</v>
      </c>
      <c r="I230" s="256"/>
      <c r="J230" s="252"/>
      <c r="K230" s="252"/>
      <c r="L230" s="257"/>
      <c r="M230" s="258"/>
      <c r="N230" s="259"/>
      <c r="O230" s="259"/>
      <c r="P230" s="259"/>
      <c r="Q230" s="259"/>
      <c r="R230" s="259"/>
      <c r="S230" s="259"/>
      <c r="T230" s="260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1" t="s">
        <v>145</v>
      </c>
      <c r="AU230" s="261" t="s">
        <v>89</v>
      </c>
      <c r="AV230" s="14" t="s">
        <v>89</v>
      </c>
      <c r="AW230" s="14" t="s">
        <v>35</v>
      </c>
      <c r="AX230" s="14" t="s">
        <v>79</v>
      </c>
      <c r="AY230" s="261" t="s">
        <v>136</v>
      </c>
    </row>
    <row r="231" s="15" customFormat="1">
      <c r="A231" s="15"/>
      <c r="B231" s="269"/>
      <c r="C231" s="270"/>
      <c r="D231" s="242" t="s">
        <v>145</v>
      </c>
      <c r="E231" s="271" t="s">
        <v>1</v>
      </c>
      <c r="F231" s="272" t="s">
        <v>244</v>
      </c>
      <c r="G231" s="270"/>
      <c r="H231" s="273">
        <v>29.609999999999999</v>
      </c>
      <c r="I231" s="274"/>
      <c r="J231" s="270"/>
      <c r="K231" s="270"/>
      <c r="L231" s="275"/>
      <c r="M231" s="276"/>
      <c r="N231" s="277"/>
      <c r="O231" s="277"/>
      <c r="P231" s="277"/>
      <c r="Q231" s="277"/>
      <c r="R231" s="277"/>
      <c r="S231" s="277"/>
      <c r="T231" s="278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9" t="s">
        <v>145</v>
      </c>
      <c r="AU231" s="279" t="s">
        <v>89</v>
      </c>
      <c r="AV231" s="15" t="s">
        <v>155</v>
      </c>
      <c r="AW231" s="15" t="s">
        <v>35</v>
      </c>
      <c r="AX231" s="15" t="s">
        <v>87</v>
      </c>
      <c r="AY231" s="279" t="s">
        <v>136</v>
      </c>
    </row>
    <row r="232" s="2" customFormat="1" ht="55.5" customHeight="1">
      <c r="A232" s="39"/>
      <c r="B232" s="40"/>
      <c r="C232" s="227" t="s">
        <v>423</v>
      </c>
      <c r="D232" s="227" t="s">
        <v>139</v>
      </c>
      <c r="E232" s="228" t="s">
        <v>1195</v>
      </c>
      <c r="F232" s="229" t="s">
        <v>1196</v>
      </c>
      <c r="G232" s="230" t="s">
        <v>251</v>
      </c>
      <c r="H232" s="231">
        <v>141</v>
      </c>
      <c r="I232" s="232"/>
      <c r="J232" s="233">
        <f>ROUND(I232*H232,2)</f>
        <v>0</v>
      </c>
      <c r="K232" s="229" t="s">
        <v>1</v>
      </c>
      <c r="L232" s="45"/>
      <c r="M232" s="234" t="s">
        <v>1</v>
      </c>
      <c r="N232" s="235" t="s">
        <v>44</v>
      </c>
      <c r="O232" s="92"/>
      <c r="P232" s="236">
        <f>O232*H232</f>
        <v>0</v>
      </c>
      <c r="Q232" s="236">
        <v>0</v>
      </c>
      <c r="R232" s="236">
        <f>Q232*H232</f>
        <v>0</v>
      </c>
      <c r="S232" s="236">
        <v>0</v>
      </c>
      <c r="T232" s="237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8" t="s">
        <v>572</v>
      </c>
      <c r="AT232" s="238" t="s">
        <v>139</v>
      </c>
      <c r="AU232" s="238" t="s">
        <v>89</v>
      </c>
      <c r="AY232" s="18" t="s">
        <v>136</v>
      </c>
      <c r="BE232" s="239">
        <f>IF(N232="základní",J232,0)</f>
        <v>0</v>
      </c>
      <c r="BF232" s="239">
        <f>IF(N232="snížená",J232,0)</f>
        <v>0</v>
      </c>
      <c r="BG232" s="239">
        <f>IF(N232="zákl. přenesená",J232,0)</f>
        <v>0</v>
      </c>
      <c r="BH232" s="239">
        <f>IF(N232="sníž. přenesená",J232,0)</f>
        <v>0</v>
      </c>
      <c r="BI232" s="239">
        <f>IF(N232="nulová",J232,0)</f>
        <v>0</v>
      </c>
      <c r="BJ232" s="18" t="s">
        <v>87</v>
      </c>
      <c r="BK232" s="239">
        <f>ROUND(I232*H232,2)</f>
        <v>0</v>
      </c>
      <c r="BL232" s="18" t="s">
        <v>572</v>
      </c>
      <c r="BM232" s="238" t="s">
        <v>1197</v>
      </c>
    </row>
    <row r="233" s="14" customFormat="1">
      <c r="A233" s="14"/>
      <c r="B233" s="251"/>
      <c r="C233" s="252"/>
      <c r="D233" s="242" t="s">
        <v>145</v>
      </c>
      <c r="E233" s="253" t="s">
        <v>1</v>
      </c>
      <c r="F233" s="254" t="s">
        <v>1198</v>
      </c>
      <c r="G233" s="252"/>
      <c r="H233" s="255">
        <v>141</v>
      </c>
      <c r="I233" s="256"/>
      <c r="J233" s="252"/>
      <c r="K233" s="252"/>
      <c r="L233" s="257"/>
      <c r="M233" s="258"/>
      <c r="N233" s="259"/>
      <c r="O233" s="259"/>
      <c r="P233" s="259"/>
      <c r="Q233" s="259"/>
      <c r="R233" s="259"/>
      <c r="S233" s="259"/>
      <c r="T233" s="26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1" t="s">
        <v>145</v>
      </c>
      <c r="AU233" s="261" t="s">
        <v>89</v>
      </c>
      <c r="AV233" s="14" t="s">
        <v>89</v>
      </c>
      <c r="AW233" s="14" t="s">
        <v>35</v>
      </c>
      <c r="AX233" s="14" t="s">
        <v>87</v>
      </c>
      <c r="AY233" s="261" t="s">
        <v>136</v>
      </c>
    </row>
    <row r="234" s="2" customFormat="1" ht="49.05" customHeight="1">
      <c r="A234" s="39"/>
      <c r="B234" s="40"/>
      <c r="C234" s="227" t="s">
        <v>429</v>
      </c>
      <c r="D234" s="227" t="s">
        <v>139</v>
      </c>
      <c r="E234" s="228" t="s">
        <v>1199</v>
      </c>
      <c r="F234" s="229" t="s">
        <v>1200</v>
      </c>
      <c r="G234" s="230" t="s">
        <v>221</v>
      </c>
      <c r="H234" s="231">
        <v>49.350000000000001</v>
      </c>
      <c r="I234" s="232"/>
      <c r="J234" s="233">
        <f>ROUND(I234*H234,2)</f>
        <v>0</v>
      </c>
      <c r="K234" s="229" t="s">
        <v>1</v>
      </c>
      <c r="L234" s="45"/>
      <c r="M234" s="234" t="s">
        <v>1</v>
      </c>
      <c r="N234" s="235" t="s">
        <v>44</v>
      </c>
      <c r="O234" s="92"/>
      <c r="P234" s="236">
        <f>O234*H234</f>
        <v>0</v>
      </c>
      <c r="Q234" s="236">
        <v>0</v>
      </c>
      <c r="R234" s="236">
        <f>Q234*H234</f>
        <v>0</v>
      </c>
      <c r="S234" s="236">
        <v>0</v>
      </c>
      <c r="T234" s="237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8" t="s">
        <v>572</v>
      </c>
      <c r="AT234" s="238" t="s">
        <v>139</v>
      </c>
      <c r="AU234" s="238" t="s">
        <v>89</v>
      </c>
      <c r="AY234" s="18" t="s">
        <v>136</v>
      </c>
      <c r="BE234" s="239">
        <f>IF(N234="základní",J234,0)</f>
        <v>0</v>
      </c>
      <c r="BF234" s="239">
        <f>IF(N234="snížená",J234,0)</f>
        <v>0</v>
      </c>
      <c r="BG234" s="239">
        <f>IF(N234="zákl. přenesená",J234,0)</f>
        <v>0</v>
      </c>
      <c r="BH234" s="239">
        <f>IF(N234="sníž. přenesená",J234,0)</f>
        <v>0</v>
      </c>
      <c r="BI234" s="239">
        <f>IF(N234="nulová",J234,0)</f>
        <v>0</v>
      </c>
      <c r="BJ234" s="18" t="s">
        <v>87</v>
      </c>
      <c r="BK234" s="239">
        <f>ROUND(I234*H234,2)</f>
        <v>0</v>
      </c>
      <c r="BL234" s="18" t="s">
        <v>572</v>
      </c>
      <c r="BM234" s="238" t="s">
        <v>1201</v>
      </c>
    </row>
    <row r="235" s="14" customFormat="1">
      <c r="A235" s="14"/>
      <c r="B235" s="251"/>
      <c r="C235" s="252"/>
      <c r="D235" s="242" t="s">
        <v>145</v>
      </c>
      <c r="E235" s="253" t="s">
        <v>1</v>
      </c>
      <c r="F235" s="254" t="s">
        <v>1202</v>
      </c>
      <c r="G235" s="252"/>
      <c r="H235" s="255">
        <v>49.350000000000001</v>
      </c>
      <c r="I235" s="256"/>
      <c r="J235" s="252"/>
      <c r="K235" s="252"/>
      <c r="L235" s="257"/>
      <c r="M235" s="258"/>
      <c r="N235" s="259"/>
      <c r="O235" s="259"/>
      <c r="P235" s="259"/>
      <c r="Q235" s="259"/>
      <c r="R235" s="259"/>
      <c r="S235" s="259"/>
      <c r="T235" s="260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1" t="s">
        <v>145</v>
      </c>
      <c r="AU235" s="261" t="s">
        <v>89</v>
      </c>
      <c r="AV235" s="14" t="s">
        <v>89</v>
      </c>
      <c r="AW235" s="14" t="s">
        <v>35</v>
      </c>
      <c r="AX235" s="14" t="s">
        <v>87</v>
      </c>
      <c r="AY235" s="261" t="s">
        <v>136</v>
      </c>
    </row>
    <row r="236" s="2" customFormat="1" ht="24.15" customHeight="1">
      <c r="A236" s="39"/>
      <c r="B236" s="40"/>
      <c r="C236" s="227" t="s">
        <v>435</v>
      </c>
      <c r="D236" s="227" t="s">
        <v>139</v>
      </c>
      <c r="E236" s="228" t="s">
        <v>1203</v>
      </c>
      <c r="F236" s="229" t="s">
        <v>1204</v>
      </c>
      <c r="G236" s="230" t="s">
        <v>221</v>
      </c>
      <c r="H236" s="231">
        <v>70.5</v>
      </c>
      <c r="I236" s="232"/>
      <c r="J236" s="233">
        <f>ROUND(I236*H236,2)</f>
        <v>0</v>
      </c>
      <c r="K236" s="229" t="s">
        <v>1</v>
      </c>
      <c r="L236" s="45"/>
      <c r="M236" s="234" t="s">
        <v>1</v>
      </c>
      <c r="N236" s="235" t="s">
        <v>44</v>
      </c>
      <c r="O236" s="92"/>
      <c r="P236" s="236">
        <f>O236*H236</f>
        <v>0</v>
      </c>
      <c r="Q236" s="236">
        <v>3.0000000000000001E-05</v>
      </c>
      <c r="R236" s="236">
        <f>Q236*H236</f>
        <v>0.0021150000000000001</v>
      </c>
      <c r="S236" s="236">
        <v>0</v>
      </c>
      <c r="T236" s="237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8" t="s">
        <v>572</v>
      </c>
      <c r="AT236" s="238" t="s">
        <v>139</v>
      </c>
      <c r="AU236" s="238" t="s">
        <v>89</v>
      </c>
      <c r="AY236" s="18" t="s">
        <v>136</v>
      </c>
      <c r="BE236" s="239">
        <f>IF(N236="základní",J236,0)</f>
        <v>0</v>
      </c>
      <c r="BF236" s="239">
        <f>IF(N236="snížená",J236,0)</f>
        <v>0</v>
      </c>
      <c r="BG236" s="239">
        <f>IF(N236="zákl. přenesená",J236,0)</f>
        <v>0</v>
      </c>
      <c r="BH236" s="239">
        <f>IF(N236="sníž. přenesená",J236,0)</f>
        <v>0</v>
      </c>
      <c r="BI236" s="239">
        <f>IF(N236="nulová",J236,0)</f>
        <v>0</v>
      </c>
      <c r="BJ236" s="18" t="s">
        <v>87</v>
      </c>
      <c r="BK236" s="239">
        <f>ROUND(I236*H236,2)</f>
        <v>0</v>
      </c>
      <c r="BL236" s="18" t="s">
        <v>572</v>
      </c>
      <c r="BM236" s="238" t="s">
        <v>1205</v>
      </c>
    </row>
    <row r="237" s="14" customFormat="1">
      <c r="A237" s="14"/>
      <c r="B237" s="251"/>
      <c r="C237" s="252"/>
      <c r="D237" s="242" t="s">
        <v>145</v>
      </c>
      <c r="E237" s="253" t="s">
        <v>1</v>
      </c>
      <c r="F237" s="254" t="s">
        <v>1206</v>
      </c>
      <c r="G237" s="252"/>
      <c r="H237" s="255">
        <v>70.5</v>
      </c>
      <c r="I237" s="256"/>
      <c r="J237" s="252"/>
      <c r="K237" s="252"/>
      <c r="L237" s="257"/>
      <c r="M237" s="258"/>
      <c r="N237" s="259"/>
      <c r="O237" s="259"/>
      <c r="P237" s="259"/>
      <c r="Q237" s="259"/>
      <c r="R237" s="259"/>
      <c r="S237" s="259"/>
      <c r="T237" s="26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1" t="s">
        <v>145</v>
      </c>
      <c r="AU237" s="261" t="s">
        <v>89</v>
      </c>
      <c r="AV237" s="14" t="s">
        <v>89</v>
      </c>
      <c r="AW237" s="14" t="s">
        <v>35</v>
      </c>
      <c r="AX237" s="14" t="s">
        <v>87</v>
      </c>
      <c r="AY237" s="261" t="s">
        <v>136</v>
      </c>
    </row>
    <row r="238" s="2" customFormat="1" ht="44.25" customHeight="1">
      <c r="A238" s="39"/>
      <c r="B238" s="40"/>
      <c r="C238" s="227" t="s">
        <v>439</v>
      </c>
      <c r="D238" s="227" t="s">
        <v>139</v>
      </c>
      <c r="E238" s="228" t="s">
        <v>1207</v>
      </c>
      <c r="F238" s="229" t="s">
        <v>1208</v>
      </c>
      <c r="G238" s="230" t="s">
        <v>256</v>
      </c>
      <c r="H238" s="231">
        <v>1.1719999999999999</v>
      </c>
      <c r="I238" s="232"/>
      <c r="J238" s="233">
        <f>ROUND(I238*H238,2)</f>
        <v>0</v>
      </c>
      <c r="K238" s="229" t="s">
        <v>1</v>
      </c>
      <c r="L238" s="45"/>
      <c r="M238" s="234" t="s">
        <v>1</v>
      </c>
      <c r="N238" s="235" t="s">
        <v>44</v>
      </c>
      <c r="O238" s="92"/>
      <c r="P238" s="236">
        <f>O238*H238</f>
        <v>0</v>
      </c>
      <c r="Q238" s="236">
        <v>0</v>
      </c>
      <c r="R238" s="236">
        <f>Q238*H238</f>
        <v>0</v>
      </c>
      <c r="S238" s="236">
        <v>0</v>
      </c>
      <c r="T238" s="237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8" t="s">
        <v>572</v>
      </c>
      <c r="AT238" s="238" t="s">
        <v>139</v>
      </c>
      <c r="AU238" s="238" t="s">
        <v>89</v>
      </c>
      <c r="AY238" s="18" t="s">
        <v>136</v>
      </c>
      <c r="BE238" s="239">
        <f>IF(N238="základní",J238,0)</f>
        <v>0</v>
      </c>
      <c r="BF238" s="239">
        <f>IF(N238="snížená",J238,0)</f>
        <v>0</v>
      </c>
      <c r="BG238" s="239">
        <f>IF(N238="zákl. přenesená",J238,0)</f>
        <v>0</v>
      </c>
      <c r="BH238" s="239">
        <f>IF(N238="sníž. přenesená",J238,0)</f>
        <v>0</v>
      </c>
      <c r="BI238" s="239">
        <f>IF(N238="nulová",J238,0)</f>
        <v>0</v>
      </c>
      <c r="BJ238" s="18" t="s">
        <v>87</v>
      </c>
      <c r="BK238" s="239">
        <f>ROUND(I238*H238,2)</f>
        <v>0</v>
      </c>
      <c r="BL238" s="18" t="s">
        <v>572</v>
      </c>
      <c r="BM238" s="238" t="s">
        <v>1209</v>
      </c>
    </row>
    <row r="239" s="14" customFormat="1">
      <c r="A239" s="14"/>
      <c r="B239" s="251"/>
      <c r="C239" s="252"/>
      <c r="D239" s="242" t="s">
        <v>145</v>
      </c>
      <c r="E239" s="253" t="s">
        <v>1</v>
      </c>
      <c r="F239" s="254" t="s">
        <v>1210</v>
      </c>
      <c r="G239" s="252"/>
      <c r="H239" s="255">
        <v>1.1719999999999999</v>
      </c>
      <c r="I239" s="256"/>
      <c r="J239" s="252"/>
      <c r="K239" s="252"/>
      <c r="L239" s="257"/>
      <c r="M239" s="258"/>
      <c r="N239" s="259"/>
      <c r="O239" s="259"/>
      <c r="P239" s="259"/>
      <c r="Q239" s="259"/>
      <c r="R239" s="259"/>
      <c r="S239" s="259"/>
      <c r="T239" s="260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1" t="s">
        <v>145</v>
      </c>
      <c r="AU239" s="261" t="s">
        <v>89</v>
      </c>
      <c r="AV239" s="14" t="s">
        <v>89</v>
      </c>
      <c r="AW239" s="14" t="s">
        <v>35</v>
      </c>
      <c r="AX239" s="14" t="s">
        <v>79</v>
      </c>
      <c r="AY239" s="261" t="s">
        <v>136</v>
      </c>
    </row>
    <row r="240" s="15" customFormat="1">
      <c r="A240" s="15"/>
      <c r="B240" s="269"/>
      <c r="C240" s="270"/>
      <c r="D240" s="242" t="s">
        <v>145</v>
      </c>
      <c r="E240" s="271" t="s">
        <v>1</v>
      </c>
      <c r="F240" s="272" t="s">
        <v>244</v>
      </c>
      <c r="G240" s="270"/>
      <c r="H240" s="273">
        <v>1.1719999999999999</v>
      </c>
      <c r="I240" s="274"/>
      <c r="J240" s="270"/>
      <c r="K240" s="270"/>
      <c r="L240" s="275"/>
      <c r="M240" s="276"/>
      <c r="N240" s="277"/>
      <c r="O240" s="277"/>
      <c r="P240" s="277"/>
      <c r="Q240" s="277"/>
      <c r="R240" s="277"/>
      <c r="S240" s="277"/>
      <c r="T240" s="278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T240" s="279" t="s">
        <v>145</v>
      </c>
      <c r="AU240" s="279" t="s">
        <v>89</v>
      </c>
      <c r="AV240" s="15" t="s">
        <v>155</v>
      </c>
      <c r="AW240" s="15" t="s">
        <v>35</v>
      </c>
      <c r="AX240" s="15" t="s">
        <v>87</v>
      </c>
      <c r="AY240" s="279" t="s">
        <v>136</v>
      </c>
    </row>
    <row r="241" s="2" customFormat="1" ht="37.8" customHeight="1">
      <c r="A241" s="39"/>
      <c r="B241" s="40"/>
      <c r="C241" s="227" t="s">
        <v>444</v>
      </c>
      <c r="D241" s="227" t="s">
        <v>139</v>
      </c>
      <c r="E241" s="228" t="s">
        <v>1211</v>
      </c>
      <c r="F241" s="229" t="s">
        <v>1212</v>
      </c>
      <c r="G241" s="230" t="s">
        <v>251</v>
      </c>
      <c r="H241" s="231">
        <v>141</v>
      </c>
      <c r="I241" s="232"/>
      <c r="J241" s="233">
        <f>ROUND(I241*H241,2)</f>
        <v>0</v>
      </c>
      <c r="K241" s="229" t="s">
        <v>1</v>
      </c>
      <c r="L241" s="45"/>
      <c r="M241" s="234" t="s">
        <v>1</v>
      </c>
      <c r="N241" s="235" t="s">
        <v>44</v>
      </c>
      <c r="O241" s="92"/>
      <c r="P241" s="236">
        <f>O241*H241</f>
        <v>0</v>
      </c>
      <c r="Q241" s="236">
        <v>0</v>
      </c>
      <c r="R241" s="236">
        <f>Q241*H241</f>
        <v>0</v>
      </c>
      <c r="S241" s="236">
        <v>0</v>
      </c>
      <c r="T241" s="237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8" t="s">
        <v>572</v>
      </c>
      <c r="AT241" s="238" t="s">
        <v>139</v>
      </c>
      <c r="AU241" s="238" t="s">
        <v>89</v>
      </c>
      <c r="AY241" s="18" t="s">
        <v>136</v>
      </c>
      <c r="BE241" s="239">
        <f>IF(N241="základní",J241,0)</f>
        <v>0</v>
      </c>
      <c r="BF241" s="239">
        <f>IF(N241="snížená",J241,0)</f>
        <v>0</v>
      </c>
      <c r="BG241" s="239">
        <f>IF(N241="zákl. přenesená",J241,0)</f>
        <v>0</v>
      </c>
      <c r="BH241" s="239">
        <f>IF(N241="sníž. přenesená",J241,0)</f>
        <v>0</v>
      </c>
      <c r="BI241" s="239">
        <f>IF(N241="nulová",J241,0)</f>
        <v>0</v>
      </c>
      <c r="BJ241" s="18" t="s">
        <v>87</v>
      </c>
      <c r="BK241" s="239">
        <f>ROUND(I241*H241,2)</f>
        <v>0</v>
      </c>
      <c r="BL241" s="18" t="s">
        <v>572</v>
      </c>
      <c r="BM241" s="238" t="s">
        <v>1213</v>
      </c>
    </row>
    <row r="242" s="14" customFormat="1">
      <c r="A242" s="14"/>
      <c r="B242" s="251"/>
      <c r="C242" s="252"/>
      <c r="D242" s="242" t="s">
        <v>145</v>
      </c>
      <c r="E242" s="253" t="s">
        <v>1</v>
      </c>
      <c r="F242" s="254" t="s">
        <v>1214</v>
      </c>
      <c r="G242" s="252"/>
      <c r="H242" s="255">
        <v>0</v>
      </c>
      <c r="I242" s="256"/>
      <c r="J242" s="252"/>
      <c r="K242" s="252"/>
      <c r="L242" s="257"/>
      <c r="M242" s="258"/>
      <c r="N242" s="259"/>
      <c r="O242" s="259"/>
      <c r="P242" s="259"/>
      <c r="Q242" s="259"/>
      <c r="R242" s="259"/>
      <c r="S242" s="259"/>
      <c r="T242" s="260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1" t="s">
        <v>145</v>
      </c>
      <c r="AU242" s="261" t="s">
        <v>89</v>
      </c>
      <c r="AV242" s="14" t="s">
        <v>89</v>
      </c>
      <c r="AW242" s="14" t="s">
        <v>35</v>
      </c>
      <c r="AX242" s="14" t="s">
        <v>79</v>
      </c>
      <c r="AY242" s="261" t="s">
        <v>136</v>
      </c>
    </row>
    <row r="243" s="14" customFormat="1">
      <c r="A243" s="14"/>
      <c r="B243" s="251"/>
      <c r="C243" s="252"/>
      <c r="D243" s="242" t="s">
        <v>145</v>
      </c>
      <c r="E243" s="253" t="s">
        <v>1</v>
      </c>
      <c r="F243" s="254" t="s">
        <v>1215</v>
      </c>
      <c r="G243" s="252"/>
      <c r="H243" s="255">
        <v>0</v>
      </c>
      <c r="I243" s="256"/>
      <c r="J243" s="252"/>
      <c r="K243" s="252"/>
      <c r="L243" s="257"/>
      <c r="M243" s="258"/>
      <c r="N243" s="259"/>
      <c r="O243" s="259"/>
      <c r="P243" s="259"/>
      <c r="Q243" s="259"/>
      <c r="R243" s="259"/>
      <c r="S243" s="259"/>
      <c r="T243" s="260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1" t="s">
        <v>145</v>
      </c>
      <c r="AU243" s="261" t="s">
        <v>89</v>
      </c>
      <c r="AV243" s="14" t="s">
        <v>89</v>
      </c>
      <c r="AW243" s="14" t="s">
        <v>35</v>
      </c>
      <c r="AX243" s="14" t="s">
        <v>79</v>
      </c>
      <c r="AY243" s="261" t="s">
        <v>136</v>
      </c>
    </row>
    <row r="244" s="14" customFormat="1">
      <c r="A244" s="14"/>
      <c r="B244" s="251"/>
      <c r="C244" s="252"/>
      <c r="D244" s="242" t="s">
        <v>145</v>
      </c>
      <c r="E244" s="253" t="s">
        <v>1</v>
      </c>
      <c r="F244" s="254" t="s">
        <v>1216</v>
      </c>
      <c r="G244" s="252"/>
      <c r="H244" s="255">
        <v>0</v>
      </c>
      <c r="I244" s="256"/>
      <c r="J244" s="252"/>
      <c r="K244" s="252"/>
      <c r="L244" s="257"/>
      <c r="M244" s="258"/>
      <c r="N244" s="259"/>
      <c r="O244" s="259"/>
      <c r="P244" s="259"/>
      <c r="Q244" s="259"/>
      <c r="R244" s="259"/>
      <c r="S244" s="259"/>
      <c r="T244" s="26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1" t="s">
        <v>145</v>
      </c>
      <c r="AU244" s="261" t="s">
        <v>89</v>
      </c>
      <c r="AV244" s="14" t="s">
        <v>89</v>
      </c>
      <c r="AW244" s="14" t="s">
        <v>35</v>
      </c>
      <c r="AX244" s="14" t="s">
        <v>79</v>
      </c>
      <c r="AY244" s="261" t="s">
        <v>136</v>
      </c>
    </row>
    <row r="245" s="14" customFormat="1">
      <c r="A245" s="14"/>
      <c r="B245" s="251"/>
      <c r="C245" s="252"/>
      <c r="D245" s="242" t="s">
        <v>145</v>
      </c>
      <c r="E245" s="253" t="s">
        <v>1</v>
      </c>
      <c r="F245" s="254" t="s">
        <v>1217</v>
      </c>
      <c r="G245" s="252"/>
      <c r="H245" s="255">
        <v>141</v>
      </c>
      <c r="I245" s="256"/>
      <c r="J245" s="252"/>
      <c r="K245" s="252"/>
      <c r="L245" s="257"/>
      <c r="M245" s="258"/>
      <c r="N245" s="259"/>
      <c r="O245" s="259"/>
      <c r="P245" s="259"/>
      <c r="Q245" s="259"/>
      <c r="R245" s="259"/>
      <c r="S245" s="259"/>
      <c r="T245" s="260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1" t="s">
        <v>145</v>
      </c>
      <c r="AU245" s="261" t="s">
        <v>89</v>
      </c>
      <c r="AV245" s="14" t="s">
        <v>89</v>
      </c>
      <c r="AW245" s="14" t="s">
        <v>35</v>
      </c>
      <c r="AX245" s="14" t="s">
        <v>79</v>
      </c>
      <c r="AY245" s="261" t="s">
        <v>136</v>
      </c>
    </row>
    <row r="246" s="15" customFormat="1">
      <c r="A246" s="15"/>
      <c r="B246" s="269"/>
      <c r="C246" s="270"/>
      <c r="D246" s="242" t="s">
        <v>145</v>
      </c>
      <c r="E246" s="271" t="s">
        <v>1</v>
      </c>
      <c r="F246" s="272" t="s">
        <v>244</v>
      </c>
      <c r="G246" s="270"/>
      <c r="H246" s="273">
        <v>141</v>
      </c>
      <c r="I246" s="274"/>
      <c r="J246" s="270"/>
      <c r="K246" s="270"/>
      <c r="L246" s="275"/>
      <c r="M246" s="276"/>
      <c r="N246" s="277"/>
      <c r="O246" s="277"/>
      <c r="P246" s="277"/>
      <c r="Q246" s="277"/>
      <c r="R246" s="277"/>
      <c r="S246" s="277"/>
      <c r="T246" s="278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79" t="s">
        <v>145</v>
      </c>
      <c r="AU246" s="279" t="s">
        <v>89</v>
      </c>
      <c r="AV246" s="15" t="s">
        <v>155</v>
      </c>
      <c r="AW246" s="15" t="s">
        <v>35</v>
      </c>
      <c r="AX246" s="15" t="s">
        <v>87</v>
      </c>
      <c r="AY246" s="279" t="s">
        <v>136</v>
      </c>
    </row>
    <row r="247" s="2" customFormat="1" ht="37.8" customHeight="1">
      <c r="A247" s="39"/>
      <c r="B247" s="40"/>
      <c r="C247" s="227" t="s">
        <v>450</v>
      </c>
      <c r="D247" s="227" t="s">
        <v>139</v>
      </c>
      <c r="E247" s="228" t="s">
        <v>1218</v>
      </c>
      <c r="F247" s="229" t="s">
        <v>1219</v>
      </c>
      <c r="G247" s="230" t="s">
        <v>251</v>
      </c>
      <c r="H247" s="231">
        <v>141</v>
      </c>
      <c r="I247" s="232"/>
      <c r="J247" s="233">
        <f>ROUND(I247*H247,2)</f>
        <v>0</v>
      </c>
      <c r="K247" s="229" t="s">
        <v>1</v>
      </c>
      <c r="L247" s="45"/>
      <c r="M247" s="234" t="s">
        <v>1</v>
      </c>
      <c r="N247" s="235" t="s">
        <v>44</v>
      </c>
      <c r="O247" s="92"/>
      <c r="P247" s="236">
        <f>O247*H247</f>
        <v>0</v>
      </c>
      <c r="Q247" s="236">
        <v>9.0000000000000006E-05</v>
      </c>
      <c r="R247" s="236">
        <f>Q247*H247</f>
        <v>0.012690000000000002</v>
      </c>
      <c r="S247" s="236">
        <v>0</v>
      </c>
      <c r="T247" s="237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8" t="s">
        <v>572</v>
      </c>
      <c r="AT247" s="238" t="s">
        <v>139</v>
      </c>
      <c r="AU247" s="238" t="s">
        <v>89</v>
      </c>
      <c r="AY247" s="18" t="s">
        <v>136</v>
      </c>
      <c r="BE247" s="239">
        <f>IF(N247="základní",J247,0)</f>
        <v>0</v>
      </c>
      <c r="BF247" s="239">
        <f>IF(N247="snížená",J247,0)</f>
        <v>0</v>
      </c>
      <c r="BG247" s="239">
        <f>IF(N247="zákl. přenesená",J247,0)</f>
        <v>0</v>
      </c>
      <c r="BH247" s="239">
        <f>IF(N247="sníž. přenesená",J247,0)</f>
        <v>0</v>
      </c>
      <c r="BI247" s="239">
        <f>IF(N247="nulová",J247,0)</f>
        <v>0</v>
      </c>
      <c r="BJ247" s="18" t="s">
        <v>87</v>
      </c>
      <c r="BK247" s="239">
        <f>ROUND(I247*H247,2)</f>
        <v>0</v>
      </c>
      <c r="BL247" s="18" t="s">
        <v>572</v>
      </c>
      <c r="BM247" s="238" t="s">
        <v>1220</v>
      </c>
    </row>
    <row r="248" s="14" customFormat="1">
      <c r="A248" s="14"/>
      <c r="B248" s="251"/>
      <c r="C248" s="252"/>
      <c r="D248" s="242" t="s">
        <v>145</v>
      </c>
      <c r="E248" s="253" t="s">
        <v>1</v>
      </c>
      <c r="F248" s="254" t="s">
        <v>1221</v>
      </c>
      <c r="G248" s="252"/>
      <c r="H248" s="255">
        <v>141</v>
      </c>
      <c r="I248" s="256"/>
      <c r="J248" s="252"/>
      <c r="K248" s="252"/>
      <c r="L248" s="257"/>
      <c r="M248" s="258"/>
      <c r="N248" s="259"/>
      <c r="O248" s="259"/>
      <c r="P248" s="259"/>
      <c r="Q248" s="259"/>
      <c r="R248" s="259"/>
      <c r="S248" s="259"/>
      <c r="T248" s="260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1" t="s">
        <v>145</v>
      </c>
      <c r="AU248" s="261" t="s">
        <v>89</v>
      </c>
      <c r="AV248" s="14" t="s">
        <v>89</v>
      </c>
      <c r="AW248" s="14" t="s">
        <v>35</v>
      </c>
      <c r="AX248" s="14" t="s">
        <v>79</v>
      </c>
      <c r="AY248" s="261" t="s">
        <v>136</v>
      </c>
    </row>
    <row r="249" s="15" customFormat="1">
      <c r="A249" s="15"/>
      <c r="B249" s="269"/>
      <c r="C249" s="270"/>
      <c r="D249" s="242" t="s">
        <v>145</v>
      </c>
      <c r="E249" s="271" t="s">
        <v>1</v>
      </c>
      <c r="F249" s="272" t="s">
        <v>244</v>
      </c>
      <c r="G249" s="270"/>
      <c r="H249" s="273">
        <v>141</v>
      </c>
      <c r="I249" s="274"/>
      <c r="J249" s="270"/>
      <c r="K249" s="270"/>
      <c r="L249" s="275"/>
      <c r="M249" s="276"/>
      <c r="N249" s="277"/>
      <c r="O249" s="277"/>
      <c r="P249" s="277"/>
      <c r="Q249" s="277"/>
      <c r="R249" s="277"/>
      <c r="S249" s="277"/>
      <c r="T249" s="278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79" t="s">
        <v>145</v>
      </c>
      <c r="AU249" s="279" t="s">
        <v>89</v>
      </c>
      <c r="AV249" s="15" t="s">
        <v>155</v>
      </c>
      <c r="AW249" s="15" t="s">
        <v>35</v>
      </c>
      <c r="AX249" s="15" t="s">
        <v>87</v>
      </c>
      <c r="AY249" s="279" t="s">
        <v>136</v>
      </c>
    </row>
    <row r="250" s="2" customFormat="1" ht="37.8" customHeight="1">
      <c r="A250" s="39"/>
      <c r="B250" s="40"/>
      <c r="C250" s="227" t="s">
        <v>457</v>
      </c>
      <c r="D250" s="227" t="s">
        <v>139</v>
      </c>
      <c r="E250" s="228" t="s">
        <v>1222</v>
      </c>
      <c r="F250" s="229" t="s">
        <v>1223</v>
      </c>
      <c r="G250" s="230" t="s">
        <v>251</v>
      </c>
      <c r="H250" s="231">
        <v>22.5</v>
      </c>
      <c r="I250" s="232"/>
      <c r="J250" s="233">
        <f>ROUND(I250*H250,2)</f>
        <v>0</v>
      </c>
      <c r="K250" s="229" t="s">
        <v>1</v>
      </c>
      <c r="L250" s="45"/>
      <c r="M250" s="234" t="s">
        <v>1</v>
      </c>
      <c r="N250" s="235" t="s">
        <v>44</v>
      </c>
      <c r="O250" s="92"/>
      <c r="P250" s="236">
        <f>O250*H250</f>
        <v>0</v>
      </c>
      <c r="Q250" s="236">
        <v>0</v>
      </c>
      <c r="R250" s="236">
        <f>Q250*H250</f>
        <v>0</v>
      </c>
      <c r="S250" s="236">
        <v>0</v>
      </c>
      <c r="T250" s="237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8" t="s">
        <v>572</v>
      </c>
      <c r="AT250" s="238" t="s">
        <v>139</v>
      </c>
      <c r="AU250" s="238" t="s">
        <v>89</v>
      </c>
      <c r="AY250" s="18" t="s">
        <v>136</v>
      </c>
      <c r="BE250" s="239">
        <f>IF(N250="základní",J250,0)</f>
        <v>0</v>
      </c>
      <c r="BF250" s="239">
        <f>IF(N250="snížená",J250,0)</f>
        <v>0</v>
      </c>
      <c r="BG250" s="239">
        <f>IF(N250="zákl. přenesená",J250,0)</f>
        <v>0</v>
      </c>
      <c r="BH250" s="239">
        <f>IF(N250="sníž. přenesená",J250,0)</f>
        <v>0</v>
      </c>
      <c r="BI250" s="239">
        <f>IF(N250="nulová",J250,0)</f>
        <v>0</v>
      </c>
      <c r="BJ250" s="18" t="s">
        <v>87</v>
      </c>
      <c r="BK250" s="239">
        <f>ROUND(I250*H250,2)</f>
        <v>0</v>
      </c>
      <c r="BL250" s="18" t="s">
        <v>572</v>
      </c>
      <c r="BM250" s="238" t="s">
        <v>1224</v>
      </c>
    </row>
    <row r="251" s="14" customFormat="1">
      <c r="A251" s="14"/>
      <c r="B251" s="251"/>
      <c r="C251" s="252"/>
      <c r="D251" s="242" t="s">
        <v>145</v>
      </c>
      <c r="E251" s="253" t="s">
        <v>1</v>
      </c>
      <c r="F251" s="254" t="s">
        <v>1225</v>
      </c>
      <c r="G251" s="252"/>
      <c r="H251" s="255">
        <v>20</v>
      </c>
      <c r="I251" s="256"/>
      <c r="J251" s="252"/>
      <c r="K251" s="252"/>
      <c r="L251" s="257"/>
      <c r="M251" s="258"/>
      <c r="N251" s="259"/>
      <c r="O251" s="259"/>
      <c r="P251" s="259"/>
      <c r="Q251" s="259"/>
      <c r="R251" s="259"/>
      <c r="S251" s="259"/>
      <c r="T251" s="260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1" t="s">
        <v>145</v>
      </c>
      <c r="AU251" s="261" t="s">
        <v>89</v>
      </c>
      <c r="AV251" s="14" t="s">
        <v>89</v>
      </c>
      <c r="AW251" s="14" t="s">
        <v>35</v>
      </c>
      <c r="AX251" s="14" t="s">
        <v>79</v>
      </c>
      <c r="AY251" s="261" t="s">
        <v>136</v>
      </c>
    </row>
    <row r="252" s="14" customFormat="1">
      <c r="A252" s="14"/>
      <c r="B252" s="251"/>
      <c r="C252" s="252"/>
      <c r="D252" s="242" t="s">
        <v>145</v>
      </c>
      <c r="E252" s="253" t="s">
        <v>1</v>
      </c>
      <c r="F252" s="254" t="s">
        <v>1226</v>
      </c>
      <c r="G252" s="252"/>
      <c r="H252" s="255">
        <v>2.5</v>
      </c>
      <c r="I252" s="256"/>
      <c r="J252" s="252"/>
      <c r="K252" s="252"/>
      <c r="L252" s="257"/>
      <c r="M252" s="258"/>
      <c r="N252" s="259"/>
      <c r="O252" s="259"/>
      <c r="P252" s="259"/>
      <c r="Q252" s="259"/>
      <c r="R252" s="259"/>
      <c r="S252" s="259"/>
      <c r="T252" s="26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1" t="s">
        <v>145</v>
      </c>
      <c r="AU252" s="261" t="s">
        <v>89</v>
      </c>
      <c r="AV252" s="14" t="s">
        <v>89</v>
      </c>
      <c r="AW252" s="14" t="s">
        <v>35</v>
      </c>
      <c r="AX252" s="14" t="s">
        <v>79</v>
      </c>
      <c r="AY252" s="261" t="s">
        <v>136</v>
      </c>
    </row>
    <row r="253" s="15" customFormat="1">
      <c r="A253" s="15"/>
      <c r="B253" s="269"/>
      <c r="C253" s="270"/>
      <c r="D253" s="242" t="s">
        <v>145</v>
      </c>
      <c r="E253" s="271" t="s">
        <v>1</v>
      </c>
      <c r="F253" s="272" t="s">
        <v>244</v>
      </c>
      <c r="G253" s="270"/>
      <c r="H253" s="273">
        <v>22.5</v>
      </c>
      <c r="I253" s="274"/>
      <c r="J253" s="270"/>
      <c r="K253" s="270"/>
      <c r="L253" s="275"/>
      <c r="M253" s="276"/>
      <c r="N253" s="277"/>
      <c r="O253" s="277"/>
      <c r="P253" s="277"/>
      <c r="Q253" s="277"/>
      <c r="R253" s="277"/>
      <c r="S253" s="277"/>
      <c r="T253" s="278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79" t="s">
        <v>145</v>
      </c>
      <c r="AU253" s="279" t="s">
        <v>89</v>
      </c>
      <c r="AV253" s="15" t="s">
        <v>155</v>
      </c>
      <c r="AW253" s="15" t="s">
        <v>35</v>
      </c>
      <c r="AX253" s="15" t="s">
        <v>87</v>
      </c>
      <c r="AY253" s="279" t="s">
        <v>136</v>
      </c>
    </row>
    <row r="254" s="2" customFormat="1" ht="24.15" customHeight="1">
      <c r="A254" s="39"/>
      <c r="B254" s="40"/>
      <c r="C254" s="280" t="s">
        <v>464</v>
      </c>
      <c r="D254" s="280" t="s">
        <v>351</v>
      </c>
      <c r="E254" s="281" t="s">
        <v>1227</v>
      </c>
      <c r="F254" s="282" t="s">
        <v>1228</v>
      </c>
      <c r="G254" s="283" t="s">
        <v>251</v>
      </c>
      <c r="H254" s="284">
        <v>23.625</v>
      </c>
      <c r="I254" s="285"/>
      <c r="J254" s="286">
        <f>ROUND(I254*H254,2)</f>
        <v>0</v>
      </c>
      <c r="K254" s="282" t="s">
        <v>1</v>
      </c>
      <c r="L254" s="287"/>
      <c r="M254" s="288" t="s">
        <v>1</v>
      </c>
      <c r="N254" s="289" t="s">
        <v>44</v>
      </c>
      <c r="O254" s="92"/>
      <c r="P254" s="236">
        <f>O254*H254</f>
        <v>0</v>
      </c>
      <c r="Q254" s="236">
        <v>0.00019000000000000001</v>
      </c>
      <c r="R254" s="236">
        <f>Q254*H254</f>
        <v>0.0044887500000000006</v>
      </c>
      <c r="S254" s="236">
        <v>0</v>
      </c>
      <c r="T254" s="237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8" t="s">
        <v>1111</v>
      </c>
      <c r="AT254" s="238" t="s">
        <v>351</v>
      </c>
      <c r="AU254" s="238" t="s">
        <v>89</v>
      </c>
      <c r="AY254" s="18" t="s">
        <v>136</v>
      </c>
      <c r="BE254" s="239">
        <f>IF(N254="základní",J254,0)</f>
        <v>0</v>
      </c>
      <c r="BF254" s="239">
        <f>IF(N254="snížená",J254,0)</f>
        <v>0</v>
      </c>
      <c r="BG254" s="239">
        <f>IF(N254="zákl. přenesená",J254,0)</f>
        <v>0</v>
      </c>
      <c r="BH254" s="239">
        <f>IF(N254="sníž. přenesená",J254,0)</f>
        <v>0</v>
      </c>
      <c r="BI254" s="239">
        <f>IF(N254="nulová",J254,0)</f>
        <v>0</v>
      </c>
      <c r="BJ254" s="18" t="s">
        <v>87</v>
      </c>
      <c r="BK254" s="239">
        <f>ROUND(I254*H254,2)</f>
        <v>0</v>
      </c>
      <c r="BL254" s="18" t="s">
        <v>572</v>
      </c>
      <c r="BM254" s="238" t="s">
        <v>1229</v>
      </c>
    </row>
    <row r="255" s="14" customFormat="1">
      <c r="A255" s="14"/>
      <c r="B255" s="251"/>
      <c r="C255" s="252"/>
      <c r="D255" s="242" t="s">
        <v>145</v>
      </c>
      <c r="E255" s="253" t="s">
        <v>1</v>
      </c>
      <c r="F255" s="254" t="s">
        <v>1230</v>
      </c>
      <c r="G255" s="252"/>
      <c r="H255" s="255">
        <v>23.625</v>
      </c>
      <c r="I255" s="256"/>
      <c r="J255" s="252"/>
      <c r="K255" s="252"/>
      <c r="L255" s="257"/>
      <c r="M255" s="258"/>
      <c r="N255" s="259"/>
      <c r="O255" s="259"/>
      <c r="P255" s="259"/>
      <c r="Q255" s="259"/>
      <c r="R255" s="259"/>
      <c r="S255" s="259"/>
      <c r="T255" s="260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1" t="s">
        <v>145</v>
      </c>
      <c r="AU255" s="261" t="s">
        <v>89</v>
      </c>
      <c r="AV255" s="14" t="s">
        <v>89</v>
      </c>
      <c r="AW255" s="14" t="s">
        <v>35</v>
      </c>
      <c r="AX255" s="14" t="s">
        <v>87</v>
      </c>
      <c r="AY255" s="261" t="s">
        <v>136</v>
      </c>
    </row>
    <row r="256" s="2" customFormat="1" ht="37.8" customHeight="1">
      <c r="A256" s="39"/>
      <c r="B256" s="40"/>
      <c r="C256" s="227" t="s">
        <v>469</v>
      </c>
      <c r="D256" s="227" t="s">
        <v>139</v>
      </c>
      <c r="E256" s="228" t="s">
        <v>1231</v>
      </c>
      <c r="F256" s="229" t="s">
        <v>1232</v>
      </c>
      <c r="G256" s="230" t="s">
        <v>251</v>
      </c>
      <c r="H256" s="231">
        <v>31</v>
      </c>
      <c r="I256" s="232"/>
      <c r="J256" s="233">
        <f>ROUND(I256*H256,2)</f>
        <v>0</v>
      </c>
      <c r="K256" s="229" t="s">
        <v>1</v>
      </c>
      <c r="L256" s="45"/>
      <c r="M256" s="234" t="s">
        <v>1</v>
      </c>
      <c r="N256" s="235" t="s">
        <v>44</v>
      </c>
      <c r="O256" s="92"/>
      <c r="P256" s="236">
        <f>O256*H256</f>
        <v>0</v>
      </c>
      <c r="Q256" s="236">
        <v>0</v>
      </c>
      <c r="R256" s="236">
        <f>Q256*H256</f>
        <v>0</v>
      </c>
      <c r="S256" s="236">
        <v>0</v>
      </c>
      <c r="T256" s="237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38" t="s">
        <v>572</v>
      </c>
      <c r="AT256" s="238" t="s">
        <v>139</v>
      </c>
      <c r="AU256" s="238" t="s">
        <v>89</v>
      </c>
      <c r="AY256" s="18" t="s">
        <v>136</v>
      </c>
      <c r="BE256" s="239">
        <f>IF(N256="základní",J256,0)</f>
        <v>0</v>
      </c>
      <c r="BF256" s="239">
        <f>IF(N256="snížená",J256,0)</f>
        <v>0</v>
      </c>
      <c r="BG256" s="239">
        <f>IF(N256="zákl. přenesená",J256,0)</f>
        <v>0</v>
      </c>
      <c r="BH256" s="239">
        <f>IF(N256="sníž. přenesená",J256,0)</f>
        <v>0</v>
      </c>
      <c r="BI256" s="239">
        <f>IF(N256="nulová",J256,0)</f>
        <v>0</v>
      </c>
      <c r="BJ256" s="18" t="s">
        <v>87</v>
      </c>
      <c r="BK256" s="239">
        <f>ROUND(I256*H256,2)</f>
        <v>0</v>
      </c>
      <c r="BL256" s="18" t="s">
        <v>572</v>
      </c>
      <c r="BM256" s="238" t="s">
        <v>1233</v>
      </c>
    </row>
    <row r="257" s="14" customFormat="1">
      <c r="A257" s="14"/>
      <c r="B257" s="251"/>
      <c r="C257" s="252"/>
      <c r="D257" s="242" t="s">
        <v>145</v>
      </c>
      <c r="E257" s="253" t="s">
        <v>1</v>
      </c>
      <c r="F257" s="254" t="s">
        <v>1234</v>
      </c>
      <c r="G257" s="252"/>
      <c r="H257" s="255">
        <v>31</v>
      </c>
      <c r="I257" s="256"/>
      <c r="J257" s="252"/>
      <c r="K257" s="252"/>
      <c r="L257" s="257"/>
      <c r="M257" s="258"/>
      <c r="N257" s="259"/>
      <c r="O257" s="259"/>
      <c r="P257" s="259"/>
      <c r="Q257" s="259"/>
      <c r="R257" s="259"/>
      <c r="S257" s="259"/>
      <c r="T257" s="260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1" t="s">
        <v>145</v>
      </c>
      <c r="AU257" s="261" t="s">
        <v>89</v>
      </c>
      <c r="AV257" s="14" t="s">
        <v>89</v>
      </c>
      <c r="AW257" s="14" t="s">
        <v>35</v>
      </c>
      <c r="AX257" s="14" t="s">
        <v>87</v>
      </c>
      <c r="AY257" s="261" t="s">
        <v>136</v>
      </c>
    </row>
    <row r="258" s="2" customFormat="1" ht="33" customHeight="1">
      <c r="A258" s="39"/>
      <c r="B258" s="40"/>
      <c r="C258" s="280" t="s">
        <v>475</v>
      </c>
      <c r="D258" s="280" t="s">
        <v>351</v>
      </c>
      <c r="E258" s="281" t="s">
        <v>1235</v>
      </c>
      <c r="F258" s="282" t="s">
        <v>1236</v>
      </c>
      <c r="G258" s="283" t="s">
        <v>251</v>
      </c>
      <c r="H258" s="284">
        <v>32.549999999999997</v>
      </c>
      <c r="I258" s="285"/>
      <c r="J258" s="286">
        <f>ROUND(I258*H258,2)</f>
        <v>0</v>
      </c>
      <c r="K258" s="282" t="s">
        <v>1</v>
      </c>
      <c r="L258" s="287"/>
      <c r="M258" s="288" t="s">
        <v>1</v>
      </c>
      <c r="N258" s="289" t="s">
        <v>44</v>
      </c>
      <c r="O258" s="92"/>
      <c r="P258" s="236">
        <f>O258*H258</f>
        <v>0</v>
      </c>
      <c r="Q258" s="236">
        <v>0.00068999999999999997</v>
      </c>
      <c r="R258" s="236">
        <f>Q258*H258</f>
        <v>0.022459499999999997</v>
      </c>
      <c r="S258" s="236">
        <v>0</v>
      </c>
      <c r="T258" s="237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8" t="s">
        <v>877</v>
      </c>
      <c r="AT258" s="238" t="s">
        <v>351</v>
      </c>
      <c r="AU258" s="238" t="s">
        <v>89</v>
      </c>
      <c r="AY258" s="18" t="s">
        <v>136</v>
      </c>
      <c r="BE258" s="239">
        <f>IF(N258="základní",J258,0)</f>
        <v>0</v>
      </c>
      <c r="BF258" s="239">
        <f>IF(N258="snížená",J258,0)</f>
        <v>0</v>
      </c>
      <c r="BG258" s="239">
        <f>IF(N258="zákl. přenesená",J258,0)</f>
        <v>0</v>
      </c>
      <c r="BH258" s="239">
        <f>IF(N258="sníž. přenesená",J258,0)</f>
        <v>0</v>
      </c>
      <c r="BI258" s="239">
        <f>IF(N258="nulová",J258,0)</f>
        <v>0</v>
      </c>
      <c r="BJ258" s="18" t="s">
        <v>87</v>
      </c>
      <c r="BK258" s="239">
        <f>ROUND(I258*H258,2)</f>
        <v>0</v>
      </c>
      <c r="BL258" s="18" t="s">
        <v>877</v>
      </c>
      <c r="BM258" s="238" t="s">
        <v>1237</v>
      </c>
    </row>
    <row r="259" s="14" customFormat="1">
      <c r="A259" s="14"/>
      <c r="B259" s="251"/>
      <c r="C259" s="252"/>
      <c r="D259" s="242" t="s">
        <v>145</v>
      </c>
      <c r="E259" s="253" t="s">
        <v>1</v>
      </c>
      <c r="F259" s="254" t="s">
        <v>1238</v>
      </c>
      <c r="G259" s="252"/>
      <c r="H259" s="255">
        <v>32.549999999999997</v>
      </c>
      <c r="I259" s="256"/>
      <c r="J259" s="252"/>
      <c r="K259" s="252"/>
      <c r="L259" s="257"/>
      <c r="M259" s="258"/>
      <c r="N259" s="259"/>
      <c r="O259" s="259"/>
      <c r="P259" s="259"/>
      <c r="Q259" s="259"/>
      <c r="R259" s="259"/>
      <c r="S259" s="259"/>
      <c r="T259" s="260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1" t="s">
        <v>145</v>
      </c>
      <c r="AU259" s="261" t="s">
        <v>89</v>
      </c>
      <c r="AV259" s="14" t="s">
        <v>89</v>
      </c>
      <c r="AW259" s="14" t="s">
        <v>35</v>
      </c>
      <c r="AX259" s="14" t="s">
        <v>87</v>
      </c>
      <c r="AY259" s="261" t="s">
        <v>136</v>
      </c>
    </row>
    <row r="260" s="12" customFormat="1" ht="25.92" customHeight="1">
      <c r="A260" s="12"/>
      <c r="B260" s="211"/>
      <c r="C260" s="212"/>
      <c r="D260" s="213" t="s">
        <v>78</v>
      </c>
      <c r="E260" s="214" t="s">
        <v>1239</v>
      </c>
      <c r="F260" s="214" t="s">
        <v>1240</v>
      </c>
      <c r="G260" s="212"/>
      <c r="H260" s="212"/>
      <c r="I260" s="215"/>
      <c r="J260" s="216">
        <f>BK260</f>
        <v>0</v>
      </c>
      <c r="K260" s="212"/>
      <c r="L260" s="217"/>
      <c r="M260" s="218"/>
      <c r="N260" s="219"/>
      <c r="O260" s="219"/>
      <c r="P260" s="220">
        <f>SUM(P261:P267)</f>
        <v>0</v>
      </c>
      <c r="Q260" s="219"/>
      <c r="R260" s="220">
        <f>SUM(R261:R267)</f>
        <v>0</v>
      </c>
      <c r="S260" s="219"/>
      <c r="T260" s="221">
        <f>SUM(T261:T267)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22" t="s">
        <v>155</v>
      </c>
      <c r="AT260" s="223" t="s">
        <v>78</v>
      </c>
      <c r="AU260" s="223" t="s">
        <v>79</v>
      </c>
      <c r="AY260" s="222" t="s">
        <v>136</v>
      </c>
      <c r="BK260" s="224">
        <f>SUM(BK261:BK267)</f>
        <v>0</v>
      </c>
    </row>
    <row r="261" s="2" customFormat="1" ht="16.5" customHeight="1">
      <c r="A261" s="39"/>
      <c r="B261" s="40"/>
      <c r="C261" s="227" t="s">
        <v>481</v>
      </c>
      <c r="D261" s="227" t="s">
        <v>139</v>
      </c>
      <c r="E261" s="228" t="s">
        <v>1241</v>
      </c>
      <c r="F261" s="229" t="s">
        <v>1242</v>
      </c>
      <c r="G261" s="230" t="s">
        <v>1043</v>
      </c>
      <c r="H261" s="231">
        <v>1</v>
      </c>
      <c r="I261" s="232"/>
      <c r="J261" s="233">
        <f>ROUND(I261*H261,2)</f>
        <v>0</v>
      </c>
      <c r="K261" s="229" t="s">
        <v>1</v>
      </c>
      <c r="L261" s="45"/>
      <c r="M261" s="234" t="s">
        <v>1</v>
      </c>
      <c r="N261" s="235" t="s">
        <v>44</v>
      </c>
      <c r="O261" s="92"/>
      <c r="P261" s="236">
        <f>O261*H261</f>
        <v>0</v>
      </c>
      <c r="Q261" s="236">
        <v>0</v>
      </c>
      <c r="R261" s="236">
        <f>Q261*H261</f>
        <v>0</v>
      </c>
      <c r="S261" s="236">
        <v>0</v>
      </c>
      <c r="T261" s="237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8" t="s">
        <v>572</v>
      </c>
      <c r="AT261" s="238" t="s">
        <v>139</v>
      </c>
      <c r="AU261" s="238" t="s">
        <v>87</v>
      </c>
      <c r="AY261" s="18" t="s">
        <v>136</v>
      </c>
      <c r="BE261" s="239">
        <f>IF(N261="základní",J261,0)</f>
        <v>0</v>
      </c>
      <c r="BF261" s="239">
        <f>IF(N261="snížená",J261,0)</f>
        <v>0</v>
      </c>
      <c r="BG261" s="239">
        <f>IF(N261="zákl. přenesená",J261,0)</f>
        <v>0</v>
      </c>
      <c r="BH261" s="239">
        <f>IF(N261="sníž. přenesená",J261,0)</f>
        <v>0</v>
      </c>
      <c r="BI261" s="239">
        <f>IF(N261="nulová",J261,0)</f>
        <v>0</v>
      </c>
      <c r="BJ261" s="18" t="s">
        <v>87</v>
      </c>
      <c r="BK261" s="239">
        <f>ROUND(I261*H261,2)</f>
        <v>0</v>
      </c>
      <c r="BL261" s="18" t="s">
        <v>572</v>
      </c>
      <c r="BM261" s="238" t="s">
        <v>1243</v>
      </c>
    </row>
    <row r="262" s="2" customFormat="1" ht="24.15" customHeight="1">
      <c r="A262" s="39"/>
      <c r="B262" s="40"/>
      <c r="C262" s="227" t="s">
        <v>486</v>
      </c>
      <c r="D262" s="227" t="s">
        <v>139</v>
      </c>
      <c r="E262" s="228" t="s">
        <v>1244</v>
      </c>
      <c r="F262" s="229" t="s">
        <v>1245</v>
      </c>
      <c r="G262" s="230" t="s">
        <v>1043</v>
      </c>
      <c r="H262" s="231">
        <v>11</v>
      </c>
      <c r="I262" s="232"/>
      <c r="J262" s="233">
        <f>ROUND(I262*H262,2)</f>
        <v>0</v>
      </c>
      <c r="K262" s="229" t="s">
        <v>1</v>
      </c>
      <c r="L262" s="45"/>
      <c r="M262" s="234" t="s">
        <v>1</v>
      </c>
      <c r="N262" s="235" t="s">
        <v>44</v>
      </c>
      <c r="O262" s="92"/>
      <c r="P262" s="236">
        <f>O262*H262</f>
        <v>0</v>
      </c>
      <c r="Q262" s="236">
        <v>0</v>
      </c>
      <c r="R262" s="236">
        <f>Q262*H262</f>
        <v>0</v>
      </c>
      <c r="S262" s="236">
        <v>0</v>
      </c>
      <c r="T262" s="237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38" t="s">
        <v>1246</v>
      </c>
      <c r="AT262" s="238" t="s">
        <v>139</v>
      </c>
      <c r="AU262" s="238" t="s">
        <v>87</v>
      </c>
      <c r="AY262" s="18" t="s">
        <v>136</v>
      </c>
      <c r="BE262" s="239">
        <f>IF(N262="základní",J262,0)</f>
        <v>0</v>
      </c>
      <c r="BF262" s="239">
        <f>IF(N262="snížená",J262,0)</f>
        <v>0</v>
      </c>
      <c r="BG262" s="239">
        <f>IF(N262="zákl. přenesená",J262,0)</f>
        <v>0</v>
      </c>
      <c r="BH262" s="239">
        <f>IF(N262="sníž. přenesená",J262,0)</f>
        <v>0</v>
      </c>
      <c r="BI262" s="239">
        <f>IF(N262="nulová",J262,0)</f>
        <v>0</v>
      </c>
      <c r="BJ262" s="18" t="s">
        <v>87</v>
      </c>
      <c r="BK262" s="239">
        <f>ROUND(I262*H262,2)</f>
        <v>0</v>
      </c>
      <c r="BL262" s="18" t="s">
        <v>1246</v>
      </c>
      <c r="BM262" s="238" t="s">
        <v>1247</v>
      </c>
    </row>
    <row r="263" s="14" customFormat="1">
      <c r="A263" s="14"/>
      <c r="B263" s="251"/>
      <c r="C263" s="252"/>
      <c r="D263" s="242" t="s">
        <v>145</v>
      </c>
      <c r="E263" s="253" t="s">
        <v>1</v>
      </c>
      <c r="F263" s="254" t="s">
        <v>1248</v>
      </c>
      <c r="G263" s="252"/>
      <c r="H263" s="255">
        <v>5</v>
      </c>
      <c r="I263" s="256"/>
      <c r="J263" s="252"/>
      <c r="K263" s="252"/>
      <c r="L263" s="257"/>
      <c r="M263" s="258"/>
      <c r="N263" s="259"/>
      <c r="O263" s="259"/>
      <c r="P263" s="259"/>
      <c r="Q263" s="259"/>
      <c r="R263" s="259"/>
      <c r="S263" s="259"/>
      <c r="T263" s="260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1" t="s">
        <v>145</v>
      </c>
      <c r="AU263" s="261" t="s">
        <v>87</v>
      </c>
      <c r="AV263" s="14" t="s">
        <v>89</v>
      </c>
      <c r="AW263" s="14" t="s">
        <v>35</v>
      </c>
      <c r="AX263" s="14" t="s">
        <v>79</v>
      </c>
      <c r="AY263" s="261" t="s">
        <v>136</v>
      </c>
    </row>
    <row r="264" s="14" customFormat="1">
      <c r="A264" s="14"/>
      <c r="B264" s="251"/>
      <c r="C264" s="252"/>
      <c r="D264" s="242" t="s">
        <v>145</v>
      </c>
      <c r="E264" s="253" t="s">
        <v>1</v>
      </c>
      <c r="F264" s="254" t="s">
        <v>1249</v>
      </c>
      <c r="G264" s="252"/>
      <c r="H264" s="255">
        <v>2</v>
      </c>
      <c r="I264" s="256"/>
      <c r="J264" s="252"/>
      <c r="K264" s="252"/>
      <c r="L264" s="257"/>
      <c r="M264" s="258"/>
      <c r="N264" s="259"/>
      <c r="O264" s="259"/>
      <c r="P264" s="259"/>
      <c r="Q264" s="259"/>
      <c r="R264" s="259"/>
      <c r="S264" s="259"/>
      <c r="T264" s="260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1" t="s">
        <v>145</v>
      </c>
      <c r="AU264" s="261" t="s">
        <v>87</v>
      </c>
      <c r="AV264" s="14" t="s">
        <v>89</v>
      </c>
      <c r="AW264" s="14" t="s">
        <v>35</v>
      </c>
      <c r="AX264" s="14" t="s">
        <v>79</v>
      </c>
      <c r="AY264" s="261" t="s">
        <v>136</v>
      </c>
    </row>
    <row r="265" s="14" customFormat="1">
      <c r="A265" s="14"/>
      <c r="B265" s="251"/>
      <c r="C265" s="252"/>
      <c r="D265" s="242" t="s">
        <v>145</v>
      </c>
      <c r="E265" s="253" t="s">
        <v>1</v>
      </c>
      <c r="F265" s="254" t="s">
        <v>1250</v>
      </c>
      <c r="G265" s="252"/>
      <c r="H265" s="255">
        <v>2</v>
      </c>
      <c r="I265" s="256"/>
      <c r="J265" s="252"/>
      <c r="K265" s="252"/>
      <c r="L265" s="257"/>
      <c r="M265" s="258"/>
      <c r="N265" s="259"/>
      <c r="O265" s="259"/>
      <c r="P265" s="259"/>
      <c r="Q265" s="259"/>
      <c r="R265" s="259"/>
      <c r="S265" s="259"/>
      <c r="T265" s="26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1" t="s">
        <v>145</v>
      </c>
      <c r="AU265" s="261" t="s">
        <v>87</v>
      </c>
      <c r="AV265" s="14" t="s">
        <v>89</v>
      </c>
      <c r="AW265" s="14" t="s">
        <v>35</v>
      </c>
      <c r="AX265" s="14" t="s">
        <v>79</v>
      </c>
      <c r="AY265" s="261" t="s">
        <v>136</v>
      </c>
    </row>
    <row r="266" s="14" customFormat="1">
      <c r="A266" s="14"/>
      <c r="B266" s="251"/>
      <c r="C266" s="252"/>
      <c r="D266" s="242" t="s">
        <v>145</v>
      </c>
      <c r="E266" s="253" t="s">
        <v>1</v>
      </c>
      <c r="F266" s="254" t="s">
        <v>1251</v>
      </c>
      <c r="G266" s="252"/>
      <c r="H266" s="255">
        <v>2</v>
      </c>
      <c r="I266" s="256"/>
      <c r="J266" s="252"/>
      <c r="K266" s="252"/>
      <c r="L266" s="257"/>
      <c r="M266" s="258"/>
      <c r="N266" s="259"/>
      <c r="O266" s="259"/>
      <c r="P266" s="259"/>
      <c r="Q266" s="259"/>
      <c r="R266" s="259"/>
      <c r="S266" s="259"/>
      <c r="T266" s="260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1" t="s">
        <v>145</v>
      </c>
      <c r="AU266" s="261" t="s">
        <v>87</v>
      </c>
      <c r="AV266" s="14" t="s">
        <v>89</v>
      </c>
      <c r="AW266" s="14" t="s">
        <v>35</v>
      </c>
      <c r="AX266" s="14" t="s">
        <v>79</v>
      </c>
      <c r="AY266" s="261" t="s">
        <v>136</v>
      </c>
    </row>
    <row r="267" s="15" customFormat="1">
      <c r="A267" s="15"/>
      <c r="B267" s="269"/>
      <c r="C267" s="270"/>
      <c r="D267" s="242" t="s">
        <v>145</v>
      </c>
      <c r="E267" s="271" t="s">
        <v>1</v>
      </c>
      <c r="F267" s="272" t="s">
        <v>244</v>
      </c>
      <c r="G267" s="270"/>
      <c r="H267" s="273">
        <v>11</v>
      </c>
      <c r="I267" s="274"/>
      <c r="J267" s="270"/>
      <c r="K267" s="270"/>
      <c r="L267" s="275"/>
      <c r="M267" s="276"/>
      <c r="N267" s="277"/>
      <c r="O267" s="277"/>
      <c r="P267" s="277"/>
      <c r="Q267" s="277"/>
      <c r="R267" s="277"/>
      <c r="S267" s="277"/>
      <c r="T267" s="278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79" t="s">
        <v>145</v>
      </c>
      <c r="AU267" s="279" t="s">
        <v>87</v>
      </c>
      <c r="AV267" s="15" t="s">
        <v>155</v>
      </c>
      <c r="AW267" s="15" t="s">
        <v>35</v>
      </c>
      <c r="AX267" s="15" t="s">
        <v>87</v>
      </c>
      <c r="AY267" s="279" t="s">
        <v>136</v>
      </c>
    </row>
    <row r="268" s="12" customFormat="1" ht="25.92" customHeight="1">
      <c r="A268" s="12"/>
      <c r="B268" s="211"/>
      <c r="C268" s="212"/>
      <c r="D268" s="213" t="s">
        <v>78</v>
      </c>
      <c r="E268" s="214" t="s">
        <v>133</v>
      </c>
      <c r="F268" s="214" t="s">
        <v>134</v>
      </c>
      <c r="G268" s="212"/>
      <c r="H268" s="212"/>
      <c r="I268" s="215"/>
      <c r="J268" s="216">
        <f>BK268</f>
        <v>0</v>
      </c>
      <c r="K268" s="212"/>
      <c r="L268" s="217"/>
      <c r="M268" s="218"/>
      <c r="N268" s="219"/>
      <c r="O268" s="219"/>
      <c r="P268" s="220">
        <f>P269+P271+P273+P275</f>
        <v>0</v>
      </c>
      <c r="Q268" s="219"/>
      <c r="R268" s="220">
        <f>R269+R271+R273+R275</f>
        <v>0</v>
      </c>
      <c r="S268" s="219"/>
      <c r="T268" s="221">
        <f>T269+T271+T273+T275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2" t="s">
        <v>135</v>
      </c>
      <c r="AT268" s="223" t="s">
        <v>78</v>
      </c>
      <c r="AU268" s="223" t="s">
        <v>79</v>
      </c>
      <c r="AY268" s="222" t="s">
        <v>136</v>
      </c>
      <c r="BK268" s="224">
        <f>BK269+BK271+BK273+BK275</f>
        <v>0</v>
      </c>
    </row>
    <row r="269" s="12" customFormat="1" ht="22.8" customHeight="1">
      <c r="A269" s="12"/>
      <c r="B269" s="211"/>
      <c r="C269" s="212"/>
      <c r="D269" s="213" t="s">
        <v>78</v>
      </c>
      <c r="E269" s="225" t="s">
        <v>137</v>
      </c>
      <c r="F269" s="225" t="s">
        <v>1252</v>
      </c>
      <c r="G269" s="212"/>
      <c r="H269" s="212"/>
      <c r="I269" s="215"/>
      <c r="J269" s="226">
        <f>BK269</f>
        <v>0</v>
      </c>
      <c r="K269" s="212"/>
      <c r="L269" s="217"/>
      <c r="M269" s="218"/>
      <c r="N269" s="219"/>
      <c r="O269" s="219"/>
      <c r="P269" s="220">
        <f>P270</f>
        <v>0</v>
      </c>
      <c r="Q269" s="219"/>
      <c r="R269" s="220">
        <f>R270</f>
        <v>0</v>
      </c>
      <c r="S269" s="219"/>
      <c r="T269" s="221">
        <f>T270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22" t="s">
        <v>135</v>
      </c>
      <c r="AT269" s="223" t="s">
        <v>78</v>
      </c>
      <c r="AU269" s="223" t="s">
        <v>87</v>
      </c>
      <c r="AY269" s="222" t="s">
        <v>136</v>
      </c>
      <c r="BK269" s="224">
        <f>BK270</f>
        <v>0</v>
      </c>
    </row>
    <row r="270" s="2" customFormat="1" ht="16.5" customHeight="1">
      <c r="A270" s="39"/>
      <c r="B270" s="40"/>
      <c r="C270" s="227" t="s">
        <v>492</v>
      </c>
      <c r="D270" s="227" t="s">
        <v>139</v>
      </c>
      <c r="E270" s="228" t="s">
        <v>1253</v>
      </c>
      <c r="F270" s="229" t="s">
        <v>1254</v>
      </c>
      <c r="G270" s="230" t="s">
        <v>201</v>
      </c>
      <c r="H270" s="231">
        <v>1</v>
      </c>
      <c r="I270" s="232"/>
      <c r="J270" s="233">
        <f>ROUND(I270*H270,2)</f>
        <v>0</v>
      </c>
      <c r="K270" s="229" t="s">
        <v>1</v>
      </c>
      <c r="L270" s="45"/>
      <c r="M270" s="234" t="s">
        <v>1</v>
      </c>
      <c r="N270" s="235" t="s">
        <v>44</v>
      </c>
      <c r="O270" s="92"/>
      <c r="P270" s="236">
        <f>O270*H270</f>
        <v>0</v>
      </c>
      <c r="Q270" s="236">
        <v>0</v>
      </c>
      <c r="R270" s="236">
        <f>Q270*H270</f>
        <v>0</v>
      </c>
      <c r="S270" s="236">
        <v>0</v>
      </c>
      <c r="T270" s="237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8" t="s">
        <v>143</v>
      </c>
      <c r="AT270" s="238" t="s">
        <v>139</v>
      </c>
      <c r="AU270" s="238" t="s">
        <v>89</v>
      </c>
      <c r="AY270" s="18" t="s">
        <v>136</v>
      </c>
      <c r="BE270" s="239">
        <f>IF(N270="základní",J270,0)</f>
        <v>0</v>
      </c>
      <c r="BF270" s="239">
        <f>IF(N270="snížená",J270,0)</f>
        <v>0</v>
      </c>
      <c r="BG270" s="239">
        <f>IF(N270="zákl. přenesená",J270,0)</f>
        <v>0</v>
      </c>
      <c r="BH270" s="239">
        <f>IF(N270="sníž. přenesená",J270,0)</f>
        <v>0</v>
      </c>
      <c r="BI270" s="239">
        <f>IF(N270="nulová",J270,0)</f>
        <v>0</v>
      </c>
      <c r="BJ270" s="18" t="s">
        <v>87</v>
      </c>
      <c r="BK270" s="239">
        <f>ROUND(I270*H270,2)</f>
        <v>0</v>
      </c>
      <c r="BL270" s="18" t="s">
        <v>143</v>
      </c>
      <c r="BM270" s="238" t="s">
        <v>1255</v>
      </c>
    </row>
    <row r="271" s="12" customFormat="1" ht="22.8" customHeight="1">
      <c r="A271" s="12"/>
      <c r="B271" s="211"/>
      <c r="C271" s="212"/>
      <c r="D271" s="213" t="s">
        <v>78</v>
      </c>
      <c r="E271" s="225" t="s">
        <v>185</v>
      </c>
      <c r="F271" s="225" t="s">
        <v>186</v>
      </c>
      <c r="G271" s="212"/>
      <c r="H271" s="212"/>
      <c r="I271" s="215"/>
      <c r="J271" s="226">
        <f>BK271</f>
        <v>0</v>
      </c>
      <c r="K271" s="212"/>
      <c r="L271" s="217"/>
      <c r="M271" s="218"/>
      <c r="N271" s="219"/>
      <c r="O271" s="219"/>
      <c r="P271" s="220">
        <f>P272</f>
        <v>0</v>
      </c>
      <c r="Q271" s="219"/>
      <c r="R271" s="220">
        <f>R272</f>
        <v>0</v>
      </c>
      <c r="S271" s="219"/>
      <c r="T271" s="221">
        <f>T272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22" t="s">
        <v>135</v>
      </c>
      <c r="AT271" s="223" t="s">
        <v>78</v>
      </c>
      <c r="AU271" s="223" t="s">
        <v>87</v>
      </c>
      <c r="AY271" s="222" t="s">
        <v>136</v>
      </c>
      <c r="BK271" s="224">
        <f>BK272</f>
        <v>0</v>
      </c>
    </row>
    <row r="272" s="2" customFormat="1" ht="16.5" customHeight="1">
      <c r="A272" s="39"/>
      <c r="B272" s="40"/>
      <c r="C272" s="227" t="s">
        <v>504</v>
      </c>
      <c r="D272" s="227" t="s">
        <v>139</v>
      </c>
      <c r="E272" s="228" t="s">
        <v>1256</v>
      </c>
      <c r="F272" s="229" t="s">
        <v>1257</v>
      </c>
      <c r="G272" s="230" t="s">
        <v>201</v>
      </c>
      <c r="H272" s="231">
        <v>1</v>
      </c>
      <c r="I272" s="232"/>
      <c r="J272" s="233">
        <f>ROUND(I272*H272,2)</f>
        <v>0</v>
      </c>
      <c r="K272" s="229" t="s">
        <v>1</v>
      </c>
      <c r="L272" s="45"/>
      <c r="M272" s="234" t="s">
        <v>1</v>
      </c>
      <c r="N272" s="235" t="s">
        <v>44</v>
      </c>
      <c r="O272" s="92"/>
      <c r="P272" s="236">
        <f>O272*H272</f>
        <v>0</v>
      </c>
      <c r="Q272" s="236">
        <v>0</v>
      </c>
      <c r="R272" s="236">
        <f>Q272*H272</f>
        <v>0</v>
      </c>
      <c r="S272" s="236">
        <v>0</v>
      </c>
      <c r="T272" s="237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8" t="s">
        <v>143</v>
      </c>
      <c r="AT272" s="238" t="s">
        <v>139</v>
      </c>
      <c r="AU272" s="238" t="s">
        <v>89</v>
      </c>
      <c r="AY272" s="18" t="s">
        <v>136</v>
      </c>
      <c r="BE272" s="239">
        <f>IF(N272="základní",J272,0)</f>
        <v>0</v>
      </c>
      <c r="BF272" s="239">
        <f>IF(N272="snížená",J272,0)</f>
        <v>0</v>
      </c>
      <c r="BG272" s="239">
        <f>IF(N272="zákl. přenesená",J272,0)</f>
        <v>0</v>
      </c>
      <c r="BH272" s="239">
        <f>IF(N272="sníž. přenesená",J272,0)</f>
        <v>0</v>
      </c>
      <c r="BI272" s="239">
        <f>IF(N272="nulová",J272,0)</f>
        <v>0</v>
      </c>
      <c r="BJ272" s="18" t="s">
        <v>87</v>
      </c>
      <c r="BK272" s="239">
        <f>ROUND(I272*H272,2)</f>
        <v>0</v>
      </c>
      <c r="BL272" s="18" t="s">
        <v>143</v>
      </c>
      <c r="BM272" s="238" t="s">
        <v>1258</v>
      </c>
    </row>
    <row r="273" s="12" customFormat="1" ht="22.8" customHeight="1">
      <c r="A273" s="12"/>
      <c r="B273" s="211"/>
      <c r="C273" s="212"/>
      <c r="D273" s="213" t="s">
        <v>78</v>
      </c>
      <c r="E273" s="225" t="s">
        <v>1259</v>
      </c>
      <c r="F273" s="225" t="s">
        <v>1260</v>
      </c>
      <c r="G273" s="212"/>
      <c r="H273" s="212"/>
      <c r="I273" s="215"/>
      <c r="J273" s="226">
        <f>BK273</f>
        <v>0</v>
      </c>
      <c r="K273" s="212"/>
      <c r="L273" s="217"/>
      <c r="M273" s="218"/>
      <c r="N273" s="219"/>
      <c r="O273" s="219"/>
      <c r="P273" s="220">
        <f>P274</f>
        <v>0</v>
      </c>
      <c r="Q273" s="219"/>
      <c r="R273" s="220">
        <f>R274</f>
        <v>0</v>
      </c>
      <c r="S273" s="219"/>
      <c r="T273" s="221">
        <f>T274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2" t="s">
        <v>135</v>
      </c>
      <c r="AT273" s="223" t="s">
        <v>78</v>
      </c>
      <c r="AU273" s="223" t="s">
        <v>87</v>
      </c>
      <c r="AY273" s="222" t="s">
        <v>136</v>
      </c>
      <c r="BK273" s="224">
        <f>BK274</f>
        <v>0</v>
      </c>
    </row>
    <row r="274" s="2" customFormat="1" ht="21.75" customHeight="1">
      <c r="A274" s="39"/>
      <c r="B274" s="40"/>
      <c r="C274" s="227" t="s">
        <v>509</v>
      </c>
      <c r="D274" s="227" t="s">
        <v>139</v>
      </c>
      <c r="E274" s="228" t="s">
        <v>1261</v>
      </c>
      <c r="F274" s="229" t="s">
        <v>1262</v>
      </c>
      <c r="G274" s="230" t="s">
        <v>201</v>
      </c>
      <c r="H274" s="231">
        <v>1</v>
      </c>
      <c r="I274" s="232"/>
      <c r="J274" s="233">
        <f>ROUND(I274*H274,2)</f>
        <v>0</v>
      </c>
      <c r="K274" s="229" t="s">
        <v>1</v>
      </c>
      <c r="L274" s="45"/>
      <c r="M274" s="234" t="s">
        <v>1</v>
      </c>
      <c r="N274" s="235" t="s">
        <v>44</v>
      </c>
      <c r="O274" s="92"/>
      <c r="P274" s="236">
        <f>O274*H274</f>
        <v>0</v>
      </c>
      <c r="Q274" s="236">
        <v>0</v>
      </c>
      <c r="R274" s="236">
        <f>Q274*H274</f>
        <v>0</v>
      </c>
      <c r="S274" s="236">
        <v>0</v>
      </c>
      <c r="T274" s="237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8" t="s">
        <v>143</v>
      </c>
      <c r="AT274" s="238" t="s">
        <v>139</v>
      </c>
      <c r="AU274" s="238" t="s">
        <v>89</v>
      </c>
      <c r="AY274" s="18" t="s">
        <v>136</v>
      </c>
      <c r="BE274" s="239">
        <f>IF(N274="základní",J274,0)</f>
        <v>0</v>
      </c>
      <c r="BF274" s="239">
        <f>IF(N274="snížená",J274,0)</f>
        <v>0</v>
      </c>
      <c r="BG274" s="239">
        <f>IF(N274="zákl. přenesená",J274,0)</f>
        <v>0</v>
      </c>
      <c r="BH274" s="239">
        <f>IF(N274="sníž. přenesená",J274,0)</f>
        <v>0</v>
      </c>
      <c r="BI274" s="239">
        <f>IF(N274="nulová",J274,0)</f>
        <v>0</v>
      </c>
      <c r="BJ274" s="18" t="s">
        <v>87</v>
      </c>
      <c r="BK274" s="239">
        <f>ROUND(I274*H274,2)</f>
        <v>0</v>
      </c>
      <c r="BL274" s="18" t="s">
        <v>143</v>
      </c>
      <c r="BM274" s="238" t="s">
        <v>1263</v>
      </c>
    </row>
    <row r="275" s="12" customFormat="1" ht="22.8" customHeight="1">
      <c r="A275" s="12"/>
      <c r="B275" s="211"/>
      <c r="C275" s="212"/>
      <c r="D275" s="213" t="s">
        <v>78</v>
      </c>
      <c r="E275" s="225" t="s">
        <v>1264</v>
      </c>
      <c r="F275" s="225" t="s">
        <v>1265</v>
      </c>
      <c r="G275" s="212"/>
      <c r="H275" s="212"/>
      <c r="I275" s="215"/>
      <c r="J275" s="226">
        <f>BK275</f>
        <v>0</v>
      </c>
      <c r="K275" s="212"/>
      <c r="L275" s="217"/>
      <c r="M275" s="218"/>
      <c r="N275" s="219"/>
      <c r="O275" s="219"/>
      <c r="P275" s="220">
        <f>SUM(P276:P284)</f>
        <v>0</v>
      </c>
      <c r="Q275" s="219"/>
      <c r="R275" s="220">
        <f>SUM(R276:R284)</f>
        <v>0</v>
      </c>
      <c r="S275" s="219"/>
      <c r="T275" s="221">
        <f>SUM(T276:T284)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2" t="s">
        <v>135</v>
      </c>
      <c r="AT275" s="223" t="s">
        <v>78</v>
      </c>
      <c r="AU275" s="223" t="s">
        <v>87</v>
      </c>
      <c r="AY275" s="222" t="s">
        <v>136</v>
      </c>
      <c r="BK275" s="224">
        <f>SUM(BK276:BK284)</f>
        <v>0</v>
      </c>
    </row>
    <row r="276" s="2" customFormat="1" ht="16.5" customHeight="1">
      <c r="A276" s="39"/>
      <c r="B276" s="40"/>
      <c r="C276" s="227" t="s">
        <v>517</v>
      </c>
      <c r="D276" s="227" t="s">
        <v>139</v>
      </c>
      <c r="E276" s="228" t="s">
        <v>1266</v>
      </c>
      <c r="F276" s="229" t="s">
        <v>1267</v>
      </c>
      <c r="G276" s="230" t="s">
        <v>201</v>
      </c>
      <c r="H276" s="231">
        <v>1</v>
      </c>
      <c r="I276" s="232"/>
      <c r="J276" s="233">
        <f>ROUND(I276*H276,2)</f>
        <v>0</v>
      </c>
      <c r="K276" s="229" t="s">
        <v>1</v>
      </c>
      <c r="L276" s="45"/>
      <c r="M276" s="234" t="s">
        <v>1</v>
      </c>
      <c r="N276" s="235" t="s">
        <v>44</v>
      </c>
      <c r="O276" s="92"/>
      <c r="P276" s="236">
        <f>O276*H276</f>
        <v>0</v>
      </c>
      <c r="Q276" s="236">
        <v>0</v>
      </c>
      <c r="R276" s="236">
        <f>Q276*H276</f>
        <v>0</v>
      </c>
      <c r="S276" s="236">
        <v>0</v>
      </c>
      <c r="T276" s="237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8" t="s">
        <v>143</v>
      </c>
      <c r="AT276" s="238" t="s">
        <v>139</v>
      </c>
      <c r="AU276" s="238" t="s">
        <v>89</v>
      </c>
      <c r="AY276" s="18" t="s">
        <v>136</v>
      </c>
      <c r="BE276" s="239">
        <f>IF(N276="základní",J276,0)</f>
        <v>0</v>
      </c>
      <c r="BF276" s="239">
        <f>IF(N276="snížená",J276,0)</f>
        <v>0</v>
      </c>
      <c r="BG276" s="239">
        <f>IF(N276="zákl. přenesená",J276,0)</f>
        <v>0</v>
      </c>
      <c r="BH276" s="239">
        <f>IF(N276="sníž. přenesená",J276,0)</f>
        <v>0</v>
      </c>
      <c r="BI276" s="239">
        <f>IF(N276="nulová",J276,0)</f>
        <v>0</v>
      </c>
      <c r="BJ276" s="18" t="s">
        <v>87</v>
      </c>
      <c r="BK276" s="239">
        <f>ROUND(I276*H276,2)</f>
        <v>0</v>
      </c>
      <c r="BL276" s="18" t="s">
        <v>143</v>
      </c>
      <c r="BM276" s="238" t="s">
        <v>1268</v>
      </c>
    </row>
    <row r="277" s="2" customFormat="1" ht="16.5" customHeight="1">
      <c r="A277" s="39"/>
      <c r="B277" s="40"/>
      <c r="C277" s="227" t="s">
        <v>522</v>
      </c>
      <c r="D277" s="227" t="s">
        <v>139</v>
      </c>
      <c r="E277" s="228" t="s">
        <v>1269</v>
      </c>
      <c r="F277" s="229" t="s">
        <v>1270</v>
      </c>
      <c r="G277" s="230" t="s">
        <v>1</v>
      </c>
      <c r="H277" s="231">
        <v>0</v>
      </c>
      <c r="I277" s="232"/>
      <c r="J277" s="233">
        <f>ROUND(I277*H277,2)</f>
        <v>0</v>
      </c>
      <c r="K277" s="229" t="s">
        <v>1</v>
      </c>
      <c r="L277" s="45"/>
      <c r="M277" s="234" t="s">
        <v>1</v>
      </c>
      <c r="N277" s="235" t="s">
        <v>44</v>
      </c>
      <c r="O277" s="92"/>
      <c r="P277" s="236">
        <f>O277*H277</f>
        <v>0</v>
      </c>
      <c r="Q277" s="236">
        <v>0</v>
      </c>
      <c r="R277" s="236">
        <f>Q277*H277</f>
        <v>0</v>
      </c>
      <c r="S277" s="236">
        <v>0</v>
      </c>
      <c r="T277" s="237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38" t="s">
        <v>143</v>
      </c>
      <c r="AT277" s="238" t="s">
        <v>139</v>
      </c>
      <c r="AU277" s="238" t="s">
        <v>89</v>
      </c>
      <c r="AY277" s="18" t="s">
        <v>136</v>
      </c>
      <c r="BE277" s="239">
        <f>IF(N277="základní",J277,0)</f>
        <v>0</v>
      </c>
      <c r="BF277" s="239">
        <f>IF(N277="snížená",J277,0)</f>
        <v>0</v>
      </c>
      <c r="BG277" s="239">
        <f>IF(N277="zákl. přenesená",J277,0)</f>
        <v>0</v>
      </c>
      <c r="BH277" s="239">
        <f>IF(N277="sníž. přenesená",J277,0)</f>
        <v>0</v>
      </c>
      <c r="BI277" s="239">
        <f>IF(N277="nulová",J277,0)</f>
        <v>0</v>
      </c>
      <c r="BJ277" s="18" t="s">
        <v>87</v>
      </c>
      <c r="BK277" s="239">
        <f>ROUND(I277*H277,2)</f>
        <v>0</v>
      </c>
      <c r="BL277" s="18" t="s">
        <v>143</v>
      </c>
      <c r="BM277" s="238" t="s">
        <v>1271</v>
      </c>
    </row>
    <row r="278" s="13" customFormat="1">
      <c r="A278" s="13"/>
      <c r="B278" s="240"/>
      <c r="C278" s="241"/>
      <c r="D278" s="242" t="s">
        <v>145</v>
      </c>
      <c r="E278" s="243" t="s">
        <v>1</v>
      </c>
      <c r="F278" s="244" t="s">
        <v>1272</v>
      </c>
      <c r="G278" s="241"/>
      <c r="H278" s="243" t="s">
        <v>1</v>
      </c>
      <c r="I278" s="245"/>
      <c r="J278" s="241"/>
      <c r="K278" s="241"/>
      <c r="L278" s="246"/>
      <c r="M278" s="247"/>
      <c r="N278" s="248"/>
      <c r="O278" s="248"/>
      <c r="P278" s="248"/>
      <c r="Q278" s="248"/>
      <c r="R278" s="248"/>
      <c r="S278" s="248"/>
      <c r="T278" s="249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0" t="s">
        <v>145</v>
      </c>
      <c r="AU278" s="250" t="s">
        <v>89</v>
      </c>
      <c r="AV278" s="13" t="s">
        <v>87</v>
      </c>
      <c r="AW278" s="13" t="s">
        <v>35</v>
      </c>
      <c r="AX278" s="13" t="s">
        <v>79</v>
      </c>
      <c r="AY278" s="250" t="s">
        <v>136</v>
      </c>
    </row>
    <row r="279" s="13" customFormat="1">
      <c r="A279" s="13"/>
      <c r="B279" s="240"/>
      <c r="C279" s="241"/>
      <c r="D279" s="242" t="s">
        <v>145</v>
      </c>
      <c r="E279" s="243" t="s">
        <v>1</v>
      </c>
      <c r="F279" s="244" t="s">
        <v>1273</v>
      </c>
      <c r="G279" s="241"/>
      <c r="H279" s="243" t="s">
        <v>1</v>
      </c>
      <c r="I279" s="245"/>
      <c r="J279" s="241"/>
      <c r="K279" s="241"/>
      <c r="L279" s="246"/>
      <c r="M279" s="247"/>
      <c r="N279" s="248"/>
      <c r="O279" s="248"/>
      <c r="P279" s="248"/>
      <c r="Q279" s="248"/>
      <c r="R279" s="248"/>
      <c r="S279" s="248"/>
      <c r="T279" s="249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0" t="s">
        <v>145</v>
      </c>
      <c r="AU279" s="250" t="s">
        <v>89</v>
      </c>
      <c r="AV279" s="13" t="s">
        <v>87</v>
      </c>
      <c r="AW279" s="13" t="s">
        <v>35</v>
      </c>
      <c r="AX279" s="13" t="s">
        <v>79</v>
      </c>
      <c r="AY279" s="250" t="s">
        <v>136</v>
      </c>
    </row>
    <row r="280" s="13" customFormat="1">
      <c r="A280" s="13"/>
      <c r="B280" s="240"/>
      <c r="C280" s="241"/>
      <c r="D280" s="242" t="s">
        <v>145</v>
      </c>
      <c r="E280" s="243" t="s">
        <v>1</v>
      </c>
      <c r="F280" s="244" t="s">
        <v>1274</v>
      </c>
      <c r="G280" s="241"/>
      <c r="H280" s="243" t="s">
        <v>1</v>
      </c>
      <c r="I280" s="245"/>
      <c r="J280" s="241"/>
      <c r="K280" s="241"/>
      <c r="L280" s="246"/>
      <c r="M280" s="247"/>
      <c r="N280" s="248"/>
      <c r="O280" s="248"/>
      <c r="P280" s="248"/>
      <c r="Q280" s="248"/>
      <c r="R280" s="248"/>
      <c r="S280" s="248"/>
      <c r="T280" s="249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0" t="s">
        <v>145</v>
      </c>
      <c r="AU280" s="250" t="s">
        <v>89</v>
      </c>
      <c r="AV280" s="13" t="s">
        <v>87</v>
      </c>
      <c r="AW280" s="13" t="s">
        <v>35</v>
      </c>
      <c r="AX280" s="13" t="s">
        <v>79</v>
      </c>
      <c r="AY280" s="250" t="s">
        <v>136</v>
      </c>
    </row>
    <row r="281" s="13" customFormat="1">
      <c r="A281" s="13"/>
      <c r="B281" s="240"/>
      <c r="C281" s="241"/>
      <c r="D281" s="242" t="s">
        <v>145</v>
      </c>
      <c r="E281" s="243" t="s">
        <v>1</v>
      </c>
      <c r="F281" s="244" t="s">
        <v>1275</v>
      </c>
      <c r="G281" s="241"/>
      <c r="H281" s="243" t="s">
        <v>1</v>
      </c>
      <c r="I281" s="245"/>
      <c r="J281" s="241"/>
      <c r="K281" s="241"/>
      <c r="L281" s="246"/>
      <c r="M281" s="247"/>
      <c r="N281" s="248"/>
      <c r="O281" s="248"/>
      <c r="P281" s="248"/>
      <c r="Q281" s="248"/>
      <c r="R281" s="248"/>
      <c r="S281" s="248"/>
      <c r="T281" s="249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0" t="s">
        <v>145</v>
      </c>
      <c r="AU281" s="250" t="s">
        <v>89</v>
      </c>
      <c r="AV281" s="13" t="s">
        <v>87</v>
      </c>
      <c r="AW281" s="13" t="s">
        <v>35</v>
      </c>
      <c r="AX281" s="13" t="s">
        <v>79</v>
      </c>
      <c r="AY281" s="250" t="s">
        <v>136</v>
      </c>
    </row>
    <row r="282" s="13" customFormat="1">
      <c r="A282" s="13"/>
      <c r="B282" s="240"/>
      <c r="C282" s="241"/>
      <c r="D282" s="242" t="s">
        <v>145</v>
      </c>
      <c r="E282" s="243" t="s">
        <v>1</v>
      </c>
      <c r="F282" s="244" t="s">
        <v>1276</v>
      </c>
      <c r="G282" s="241"/>
      <c r="H282" s="243" t="s">
        <v>1</v>
      </c>
      <c r="I282" s="245"/>
      <c r="J282" s="241"/>
      <c r="K282" s="241"/>
      <c r="L282" s="246"/>
      <c r="M282" s="247"/>
      <c r="N282" s="248"/>
      <c r="O282" s="248"/>
      <c r="P282" s="248"/>
      <c r="Q282" s="248"/>
      <c r="R282" s="248"/>
      <c r="S282" s="248"/>
      <c r="T282" s="249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0" t="s">
        <v>145</v>
      </c>
      <c r="AU282" s="250" t="s">
        <v>89</v>
      </c>
      <c r="AV282" s="13" t="s">
        <v>87</v>
      </c>
      <c r="AW282" s="13" t="s">
        <v>35</v>
      </c>
      <c r="AX282" s="13" t="s">
        <v>79</v>
      </c>
      <c r="AY282" s="250" t="s">
        <v>136</v>
      </c>
    </row>
    <row r="283" s="13" customFormat="1">
      <c r="A283" s="13"/>
      <c r="B283" s="240"/>
      <c r="C283" s="241"/>
      <c r="D283" s="242" t="s">
        <v>145</v>
      </c>
      <c r="E283" s="243" t="s">
        <v>1</v>
      </c>
      <c r="F283" s="244" t="s">
        <v>1277</v>
      </c>
      <c r="G283" s="241"/>
      <c r="H283" s="243" t="s">
        <v>1</v>
      </c>
      <c r="I283" s="245"/>
      <c r="J283" s="241"/>
      <c r="K283" s="241"/>
      <c r="L283" s="246"/>
      <c r="M283" s="247"/>
      <c r="N283" s="248"/>
      <c r="O283" s="248"/>
      <c r="P283" s="248"/>
      <c r="Q283" s="248"/>
      <c r="R283" s="248"/>
      <c r="S283" s="248"/>
      <c r="T283" s="249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0" t="s">
        <v>145</v>
      </c>
      <c r="AU283" s="250" t="s">
        <v>89</v>
      </c>
      <c r="AV283" s="13" t="s">
        <v>87</v>
      </c>
      <c r="AW283" s="13" t="s">
        <v>35</v>
      </c>
      <c r="AX283" s="13" t="s">
        <v>79</v>
      </c>
      <c r="AY283" s="250" t="s">
        <v>136</v>
      </c>
    </row>
    <row r="284" s="14" customFormat="1">
      <c r="A284" s="14"/>
      <c r="B284" s="251"/>
      <c r="C284" s="252"/>
      <c r="D284" s="242" t="s">
        <v>145</v>
      </c>
      <c r="E284" s="253" t="s">
        <v>1</v>
      </c>
      <c r="F284" s="254" t="s">
        <v>79</v>
      </c>
      <c r="G284" s="252"/>
      <c r="H284" s="255">
        <v>0</v>
      </c>
      <c r="I284" s="256"/>
      <c r="J284" s="252"/>
      <c r="K284" s="252"/>
      <c r="L284" s="257"/>
      <c r="M284" s="262"/>
      <c r="N284" s="263"/>
      <c r="O284" s="263"/>
      <c r="P284" s="263"/>
      <c r="Q284" s="263"/>
      <c r="R284" s="263"/>
      <c r="S284" s="263"/>
      <c r="T284" s="26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1" t="s">
        <v>145</v>
      </c>
      <c r="AU284" s="261" t="s">
        <v>89</v>
      </c>
      <c r="AV284" s="14" t="s">
        <v>89</v>
      </c>
      <c r="AW284" s="14" t="s">
        <v>35</v>
      </c>
      <c r="AX284" s="14" t="s">
        <v>87</v>
      </c>
      <c r="AY284" s="261" t="s">
        <v>136</v>
      </c>
    </row>
    <row r="285" s="2" customFormat="1" ht="6.96" customHeight="1">
      <c r="A285" s="39"/>
      <c r="B285" s="67"/>
      <c r="C285" s="68"/>
      <c r="D285" s="68"/>
      <c r="E285" s="68"/>
      <c r="F285" s="68"/>
      <c r="G285" s="68"/>
      <c r="H285" s="68"/>
      <c r="I285" s="68"/>
      <c r="J285" s="68"/>
      <c r="K285" s="68"/>
      <c r="L285" s="45"/>
      <c r="M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</row>
  </sheetData>
  <sheetProtection sheet="1" autoFilter="0" formatColumns="0" formatRows="0" objects="1" scenarios="1" spinCount="100000" saltValue="w1iNzozMz9FpLbVrIpD/qFx1gLlLettHoVigyHge/u3aAhx7QYViV0+w2HhiMLgLiueW2TVTB4u70WdFXWtf/Q==" hashValue="49LjIkdTbCsKxjYpR2Vd8/R5YVAnplo6eGPHJwwpDrw4HhfGx6qduKi1iKOxQKn3qGUF1LhestLE/JePPPZ+8A==" algorithmName="SHA-512" password="CC35"/>
  <autoFilter ref="C129:K284"/>
  <mergeCells count="9">
    <mergeCell ref="E7:H7"/>
    <mergeCell ref="E9:H9"/>
    <mergeCell ref="E18:H18"/>
    <mergeCell ref="E27:H27"/>
    <mergeCell ref="E85:H85"/>
    <mergeCell ref="E87:H87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109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1278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22. 9. 2025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27</v>
      </c>
      <c r="F15" s="39"/>
      <c r="G15" s="39"/>
      <c r="H15" s="39"/>
      <c r="I15" s="151" t="s">
        <v>28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29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31</v>
      </c>
      <c r="E20" s="39"/>
      <c r="F20" s="39"/>
      <c r="G20" s="39"/>
      <c r="H20" s="39"/>
      <c r="I20" s="151" t="s">
        <v>25</v>
      </c>
      <c r="J20" s="142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33</v>
      </c>
      <c r="F21" s="39"/>
      <c r="G21" s="39"/>
      <c r="H21" s="39"/>
      <c r="I21" s="151" t="s">
        <v>28</v>
      </c>
      <c r="J21" s="142" t="s">
        <v>34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36</v>
      </c>
      <c r="E23" s="39"/>
      <c r="F23" s="39"/>
      <c r="G23" s="39"/>
      <c r="H23" s="39"/>
      <c r="I23" s="151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37</v>
      </c>
      <c r="F24" s="39"/>
      <c r="G24" s="39"/>
      <c r="H24" s="39"/>
      <c r="I24" s="151" t="s">
        <v>28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38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39</v>
      </c>
      <c r="E30" s="39"/>
      <c r="F30" s="39"/>
      <c r="G30" s="39"/>
      <c r="H30" s="39"/>
      <c r="I30" s="39"/>
      <c r="J30" s="161">
        <f>ROUND(J120,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41</v>
      </c>
      <c r="G32" s="39"/>
      <c r="H32" s="39"/>
      <c r="I32" s="162" t="s">
        <v>40</v>
      </c>
      <c r="J32" s="162" t="s">
        <v>42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43</v>
      </c>
      <c r="E33" s="151" t="s">
        <v>44</v>
      </c>
      <c r="F33" s="164">
        <f>ROUND((SUM(BE120:BE183)),  2)</f>
        <v>0</v>
      </c>
      <c r="G33" s="39"/>
      <c r="H33" s="39"/>
      <c r="I33" s="165">
        <v>0.20999999999999999</v>
      </c>
      <c r="J33" s="164">
        <f>ROUND(((SUM(BE120:BE183))*I33),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45</v>
      </c>
      <c r="F34" s="164">
        <f>ROUND((SUM(BF120:BF183)),  2)</f>
        <v>0</v>
      </c>
      <c r="G34" s="39"/>
      <c r="H34" s="39"/>
      <c r="I34" s="165">
        <v>0.12</v>
      </c>
      <c r="J34" s="164">
        <f>ROUND(((SUM(BF120:BF183))*I34),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46</v>
      </c>
      <c r="F35" s="164">
        <f>ROUND((SUM(BG120:BG183)),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47</v>
      </c>
      <c r="F36" s="164">
        <f>ROUND((SUM(BH120:BH183)),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48</v>
      </c>
      <c r="F37" s="164">
        <f>ROUND((SUM(BI120:BI183)),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49</v>
      </c>
      <c r="E39" s="168"/>
      <c r="F39" s="168"/>
      <c r="G39" s="169" t="s">
        <v>50</v>
      </c>
      <c r="H39" s="170" t="s">
        <v>51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109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701 - Oplocení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Obec Zeleneč</v>
      </c>
      <c r="G89" s="41"/>
      <c r="H89" s="41"/>
      <c r="I89" s="33" t="s">
        <v>22</v>
      </c>
      <c r="J89" s="80" t="str">
        <f>IF(J12="","",J12)</f>
        <v>22. 9. 2025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Zeleneč, Kasalova 467, 250 91 Zeleneč</v>
      </c>
      <c r="G91" s="41"/>
      <c r="H91" s="41"/>
      <c r="I91" s="33" t="s">
        <v>31</v>
      </c>
      <c r="J91" s="37" t="str">
        <f>E21</f>
        <v>PRODIN a.s., K Vápence 2745, 530 02 Pardubice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36</v>
      </c>
      <c r="J92" s="37" t="str">
        <f>E24</f>
        <v>Jana Förstlová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112</v>
      </c>
      <c r="D94" s="186"/>
      <c r="E94" s="186"/>
      <c r="F94" s="186"/>
      <c r="G94" s="186"/>
      <c r="H94" s="186"/>
      <c r="I94" s="186"/>
      <c r="J94" s="187" t="s">
        <v>113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114</v>
      </c>
      <c r="D96" s="41"/>
      <c r="E96" s="41"/>
      <c r="F96" s="41"/>
      <c r="G96" s="41"/>
      <c r="H96" s="41"/>
      <c r="I96" s="41"/>
      <c r="J96" s="111">
        <f>J120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115</v>
      </c>
    </row>
    <row r="97" s="9" customFormat="1" ht="24.96" customHeight="1">
      <c r="A97" s="9"/>
      <c r="B97" s="189"/>
      <c r="C97" s="190"/>
      <c r="D97" s="191" t="s">
        <v>205</v>
      </c>
      <c r="E97" s="192"/>
      <c r="F97" s="192"/>
      <c r="G97" s="192"/>
      <c r="H97" s="192"/>
      <c r="I97" s="192"/>
      <c r="J97" s="193">
        <f>J121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206</v>
      </c>
      <c r="E98" s="197"/>
      <c r="F98" s="197"/>
      <c r="G98" s="197"/>
      <c r="H98" s="197"/>
      <c r="I98" s="197"/>
      <c r="J98" s="198">
        <f>J122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1279</v>
      </c>
      <c r="E99" s="197"/>
      <c r="F99" s="197"/>
      <c r="G99" s="197"/>
      <c r="H99" s="197"/>
      <c r="I99" s="197"/>
      <c r="J99" s="198">
        <f>J135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1280</v>
      </c>
      <c r="E100" s="197"/>
      <c r="F100" s="197"/>
      <c r="G100" s="197"/>
      <c r="H100" s="197"/>
      <c r="I100" s="197"/>
      <c r="J100" s="198">
        <f>J180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120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84" t="str">
        <f>E7</f>
        <v>Průchod kolem jezírka v Zelenči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109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E9</f>
        <v>SO 701 - Oplocení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F12</f>
        <v>Obec Zeleneč</v>
      </c>
      <c r="G114" s="41"/>
      <c r="H114" s="41"/>
      <c r="I114" s="33" t="s">
        <v>22</v>
      </c>
      <c r="J114" s="80" t="str">
        <f>IF(J12="","",J12)</f>
        <v>22. 9. 2025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40.05" customHeight="1">
      <c r="A116" s="39"/>
      <c r="B116" s="40"/>
      <c r="C116" s="33" t="s">
        <v>24</v>
      </c>
      <c r="D116" s="41"/>
      <c r="E116" s="41"/>
      <c r="F116" s="28" t="str">
        <f>E15</f>
        <v>Obec Zeleneč, Kasalova 467, 250 91 Zeleneč</v>
      </c>
      <c r="G116" s="41"/>
      <c r="H116" s="41"/>
      <c r="I116" s="33" t="s">
        <v>31</v>
      </c>
      <c r="J116" s="37" t="str">
        <f>E21</f>
        <v>PRODIN a.s., K Vápence 2745, 530 02 Pardubice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29</v>
      </c>
      <c r="D117" s="41"/>
      <c r="E117" s="41"/>
      <c r="F117" s="28" t="str">
        <f>IF(E18="","",E18)</f>
        <v>Vyplň údaj</v>
      </c>
      <c r="G117" s="41"/>
      <c r="H117" s="41"/>
      <c r="I117" s="33" t="s">
        <v>36</v>
      </c>
      <c r="J117" s="37" t="str">
        <f>E24</f>
        <v>Jana Förstlová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200"/>
      <c r="B119" s="201"/>
      <c r="C119" s="202" t="s">
        <v>121</v>
      </c>
      <c r="D119" s="203" t="s">
        <v>64</v>
      </c>
      <c r="E119" s="203" t="s">
        <v>60</v>
      </c>
      <c r="F119" s="203" t="s">
        <v>61</v>
      </c>
      <c r="G119" s="203" t="s">
        <v>122</v>
      </c>
      <c r="H119" s="203" t="s">
        <v>123</v>
      </c>
      <c r="I119" s="203" t="s">
        <v>124</v>
      </c>
      <c r="J119" s="203" t="s">
        <v>113</v>
      </c>
      <c r="K119" s="204" t="s">
        <v>125</v>
      </c>
      <c r="L119" s="205"/>
      <c r="M119" s="101" t="s">
        <v>1</v>
      </c>
      <c r="N119" s="102" t="s">
        <v>43</v>
      </c>
      <c r="O119" s="102" t="s">
        <v>126</v>
      </c>
      <c r="P119" s="102" t="s">
        <v>127</v>
      </c>
      <c r="Q119" s="102" t="s">
        <v>128</v>
      </c>
      <c r="R119" s="102" t="s">
        <v>129</v>
      </c>
      <c r="S119" s="102" t="s">
        <v>130</v>
      </c>
      <c r="T119" s="103" t="s">
        <v>131</v>
      </c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</row>
    <row r="120" s="2" customFormat="1" ht="22.8" customHeight="1">
      <c r="A120" s="39"/>
      <c r="B120" s="40"/>
      <c r="C120" s="108" t="s">
        <v>132</v>
      </c>
      <c r="D120" s="41"/>
      <c r="E120" s="41"/>
      <c r="F120" s="41"/>
      <c r="G120" s="41"/>
      <c r="H120" s="41"/>
      <c r="I120" s="41"/>
      <c r="J120" s="206">
        <f>BK120</f>
        <v>0</v>
      </c>
      <c r="K120" s="41"/>
      <c r="L120" s="45"/>
      <c r="M120" s="104"/>
      <c r="N120" s="207"/>
      <c r="O120" s="105"/>
      <c r="P120" s="208">
        <f>P121</f>
        <v>0</v>
      </c>
      <c r="Q120" s="105"/>
      <c r="R120" s="208">
        <f>R121</f>
        <v>4.4062345999999994</v>
      </c>
      <c r="S120" s="105"/>
      <c r="T120" s="209">
        <f>T121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78</v>
      </c>
      <c r="AU120" s="18" t="s">
        <v>115</v>
      </c>
      <c r="BK120" s="210">
        <f>BK121</f>
        <v>0</v>
      </c>
    </row>
    <row r="121" s="12" customFormat="1" ht="25.92" customHeight="1">
      <c r="A121" s="12"/>
      <c r="B121" s="211"/>
      <c r="C121" s="212"/>
      <c r="D121" s="213" t="s">
        <v>78</v>
      </c>
      <c r="E121" s="214" t="s">
        <v>216</v>
      </c>
      <c r="F121" s="214" t="s">
        <v>217</v>
      </c>
      <c r="G121" s="212"/>
      <c r="H121" s="212"/>
      <c r="I121" s="215"/>
      <c r="J121" s="216">
        <f>BK121</f>
        <v>0</v>
      </c>
      <c r="K121" s="212"/>
      <c r="L121" s="217"/>
      <c r="M121" s="218"/>
      <c r="N121" s="219"/>
      <c r="O121" s="219"/>
      <c r="P121" s="220">
        <f>P122+P135+P180</f>
        <v>0</v>
      </c>
      <c r="Q121" s="219"/>
      <c r="R121" s="220">
        <f>R122+R135+R180</f>
        <v>4.4062345999999994</v>
      </c>
      <c r="S121" s="219"/>
      <c r="T121" s="221">
        <f>T122+T135+T180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22" t="s">
        <v>87</v>
      </c>
      <c r="AT121" s="223" t="s">
        <v>78</v>
      </c>
      <c r="AU121" s="223" t="s">
        <v>79</v>
      </c>
      <c r="AY121" s="222" t="s">
        <v>136</v>
      </c>
      <c r="BK121" s="224">
        <f>BK122+BK135+BK180</f>
        <v>0</v>
      </c>
    </row>
    <row r="122" s="12" customFormat="1" ht="22.8" customHeight="1">
      <c r="A122" s="12"/>
      <c r="B122" s="211"/>
      <c r="C122" s="212"/>
      <c r="D122" s="213" t="s">
        <v>78</v>
      </c>
      <c r="E122" s="225" t="s">
        <v>87</v>
      </c>
      <c r="F122" s="225" t="s">
        <v>218</v>
      </c>
      <c r="G122" s="212"/>
      <c r="H122" s="212"/>
      <c r="I122" s="215"/>
      <c r="J122" s="226">
        <f>BK122</f>
        <v>0</v>
      </c>
      <c r="K122" s="212"/>
      <c r="L122" s="217"/>
      <c r="M122" s="218"/>
      <c r="N122" s="219"/>
      <c r="O122" s="219"/>
      <c r="P122" s="220">
        <f>SUM(P123:P134)</f>
        <v>0</v>
      </c>
      <c r="Q122" s="219"/>
      <c r="R122" s="220">
        <f>SUM(R123:R134)</f>
        <v>0</v>
      </c>
      <c r="S122" s="219"/>
      <c r="T122" s="221">
        <f>SUM(T123:T134)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2" t="s">
        <v>87</v>
      </c>
      <c r="AT122" s="223" t="s">
        <v>78</v>
      </c>
      <c r="AU122" s="223" t="s">
        <v>87</v>
      </c>
      <c r="AY122" s="222" t="s">
        <v>136</v>
      </c>
      <c r="BK122" s="224">
        <f>SUM(BK123:BK134)</f>
        <v>0</v>
      </c>
    </row>
    <row r="123" s="2" customFormat="1" ht="24.15" customHeight="1">
      <c r="A123" s="39"/>
      <c r="B123" s="40"/>
      <c r="C123" s="227" t="s">
        <v>87</v>
      </c>
      <c r="D123" s="227" t="s">
        <v>139</v>
      </c>
      <c r="E123" s="228" t="s">
        <v>314</v>
      </c>
      <c r="F123" s="229" t="s">
        <v>315</v>
      </c>
      <c r="G123" s="230" t="s">
        <v>256</v>
      </c>
      <c r="H123" s="231">
        <v>2.9670000000000001</v>
      </c>
      <c r="I123" s="232"/>
      <c r="J123" s="233">
        <f>ROUND(I123*H123,2)</f>
        <v>0</v>
      </c>
      <c r="K123" s="229" t="s">
        <v>222</v>
      </c>
      <c r="L123" s="45"/>
      <c r="M123" s="234" t="s">
        <v>1</v>
      </c>
      <c r="N123" s="235" t="s">
        <v>44</v>
      </c>
      <c r="O123" s="92"/>
      <c r="P123" s="236">
        <f>O123*H123</f>
        <v>0</v>
      </c>
      <c r="Q123" s="236">
        <v>0</v>
      </c>
      <c r="R123" s="236">
        <f>Q123*H123</f>
        <v>0</v>
      </c>
      <c r="S123" s="236">
        <v>0</v>
      </c>
      <c r="T123" s="237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8" t="s">
        <v>155</v>
      </c>
      <c r="AT123" s="238" t="s">
        <v>139</v>
      </c>
      <c r="AU123" s="238" t="s">
        <v>89</v>
      </c>
      <c r="AY123" s="18" t="s">
        <v>136</v>
      </c>
      <c r="BE123" s="239">
        <f>IF(N123="základní",J123,0)</f>
        <v>0</v>
      </c>
      <c r="BF123" s="239">
        <f>IF(N123="snížená",J123,0)</f>
        <v>0</v>
      </c>
      <c r="BG123" s="239">
        <f>IF(N123="zákl. přenesená",J123,0)</f>
        <v>0</v>
      </c>
      <c r="BH123" s="239">
        <f>IF(N123="sníž. přenesená",J123,0)</f>
        <v>0</v>
      </c>
      <c r="BI123" s="239">
        <f>IF(N123="nulová",J123,0)</f>
        <v>0</v>
      </c>
      <c r="BJ123" s="18" t="s">
        <v>87</v>
      </c>
      <c r="BK123" s="239">
        <f>ROUND(I123*H123,2)</f>
        <v>0</v>
      </c>
      <c r="BL123" s="18" t="s">
        <v>155</v>
      </c>
      <c r="BM123" s="238" t="s">
        <v>1281</v>
      </c>
    </row>
    <row r="124" s="2" customFormat="1">
      <c r="A124" s="39"/>
      <c r="B124" s="40"/>
      <c r="C124" s="41"/>
      <c r="D124" s="242" t="s">
        <v>224</v>
      </c>
      <c r="E124" s="41"/>
      <c r="F124" s="265" t="s">
        <v>225</v>
      </c>
      <c r="G124" s="41"/>
      <c r="H124" s="41"/>
      <c r="I124" s="266"/>
      <c r="J124" s="41"/>
      <c r="K124" s="41"/>
      <c r="L124" s="45"/>
      <c r="M124" s="267"/>
      <c r="N124" s="268"/>
      <c r="O124" s="92"/>
      <c r="P124" s="92"/>
      <c r="Q124" s="92"/>
      <c r="R124" s="92"/>
      <c r="S124" s="92"/>
      <c r="T124" s="93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224</v>
      </c>
      <c r="AU124" s="18" t="s">
        <v>89</v>
      </c>
    </row>
    <row r="125" s="14" customFormat="1">
      <c r="A125" s="14"/>
      <c r="B125" s="251"/>
      <c r="C125" s="252"/>
      <c r="D125" s="242" t="s">
        <v>145</v>
      </c>
      <c r="E125" s="253" t="s">
        <v>1</v>
      </c>
      <c r="F125" s="254" t="s">
        <v>1282</v>
      </c>
      <c r="G125" s="252"/>
      <c r="H125" s="255">
        <v>2.9670000000000001</v>
      </c>
      <c r="I125" s="256"/>
      <c r="J125" s="252"/>
      <c r="K125" s="252"/>
      <c r="L125" s="257"/>
      <c r="M125" s="258"/>
      <c r="N125" s="259"/>
      <c r="O125" s="259"/>
      <c r="P125" s="259"/>
      <c r="Q125" s="259"/>
      <c r="R125" s="259"/>
      <c r="S125" s="259"/>
      <c r="T125" s="26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1" t="s">
        <v>145</v>
      </c>
      <c r="AU125" s="261" t="s">
        <v>89</v>
      </c>
      <c r="AV125" s="14" t="s">
        <v>89</v>
      </c>
      <c r="AW125" s="14" t="s">
        <v>35</v>
      </c>
      <c r="AX125" s="14" t="s">
        <v>87</v>
      </c>
      <c r="AY125" s="261" t="s">
        <v>136</v>
      </c>
    </row>
    <row r="126" s="2" customFormat="1" ht="37.8" customHeight="1">
      <c r="A126" s="39"/>
      <c r="B126" s="40"/>
      <c r="C126" s="227" t="s">
        <v>89</v>
      </c>
      <c r="D126" s="227" t="s">
        <v>139</v>
      </c>
      <c r="E126" s="228" t="s">
        <v>332</v>
      </c>
      <c r="F126" s="229" t="s">
        <v>333</v>
      </c>
      <c r="G126" s="230" t="s">
        <v>256</v>
      </c>
      <c r="H126" s="231">
        <v>2.9670000000000001</v>
      </c>
      <c r="I126" s="232"/>
      <c r="J126" s="233">
        <f>ROUND(I126*H126,2)</f>
        <v>0</v>
      </c>
      <c r="K126" s="229" t="s">
        <v>222</v>
      </c>
      <c r="L126" s="45"/>
      <c r="M126" s="234" t="s">
        <v>1</v>
      </c>
      <c r="N126" s="235" t="s">
        <v>44</v>
      </c>
      <c r="O126" s="92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8" t="s">
        <v>155</v>
      </c>
      <c r="AT126" s="238" t="s">
        <v>139</v>
      </c>
      <c r="AU126" s="238" t="s">
        <v>89</v>
      </c>
      <c r="AY126" s="18" t="s">
        <v>136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8" t="s">
        <v>87</v>
      </c>
      <c r="BK126" s="239">
        <f>ROUND(I126*H126,2)</f>
        <v>0</v>
      </c>
      <c r="BL126" s="18" t="s">
        <v>155</v>
      </c>
      <c r="BM126" s="238" t="s">
        <v>1283</v>
      </c>
    </row>
    <row r="127" s="2" customFormat="1" ht="33" customHeight="1">
      <c r="A127" s="39"/>
      <c r="B127" s="40"/>
      <c r="C127" s="227" t="s">
        <v>150</v>
      </c>
      <c r="D127" s="227" t="s">
        <v>139</v>
      </c>
      <c r="E127" s="228" t="s">
        <v>358</v>
      </c>
      <c r="F127" s="229" t="s">
        <v>359</v>
      </c>
      <c r="G127" s="230" t="s">
        <v>354</v>
      </c>
      <c r="H127" s="231">
        <v>5.3410000000000002</v>
      </c>
      <c r="I127" s="232"/>
      <c r="J127" s="233">
        <f>ROUND(I127*H127,2)</f>
        <v>0</v>
      </c>
      <c r="K127" s="229" t="s">
        <v>222</v>
      </c>
      <c r="L127" s="45"/>
      <c r="M127" s="234" t="s">
        <v>1</v>
      </c>
      <c r="N127" s="235" t="s">
        <v>44</v>
      </c>
      <c r="O127" s="92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8" t="s">
        <v>155</v>
      </c>
      <c r="AT127" s="238" t="s">
        <v>139</v>
      </c>
      <c r="AU127" s="238" t="s">
        <v>89</v>
      </c>
      <c r="AY127" s="18" t="s">
        <v>136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8" t="s">
        <v>87</v>
      </c>
      <c r="BK127" s="239">
        <f>ROUND(I127*H127,2)</f>
        <v>0</v>
      </c>
      <c r="BL127" s="18" t="s">
        <v>155</v>
      </c>
      <c r="BM127" s="238" t="s">
        <v>1284</v>
      </c>
    </row>
    <row r="128" s="14" customFormat="1">
      <c r="A128" s="14"/>
      <c r="B128" s="251"/>
      <c r="C128" s="252"/>
      <c r="D128" s="242" t="s">
        <v>145</v>
      </c>
      <c r="E128" s="253" t="s">
        <v>1</v>
      </c>
      <c r="F128" s="254" t="s">
        <v>1285</v>
      </c>
      <c r="G128" s="252"/>
      <c r="H128" s="255">
        <v>5.3410000000000002</v>
      </c>
      <c r="I128" s="256"/>
      <c r="J128" s="252"/>
      <c r="K128" s="252"/>
      <c r="L128" s="257"/>
      <c r="M128" s="258"/>
      <c r="N128" s="259"/>
      <c r="O128" s="259"/>
      <c r="P128" s="259"/>
      <c r="Q128" s="259"/>
      <c r="R128" s="259"/>
      <c r="S128" s="259"/>
      <c r="T128" s="26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1" t="s">
        <v>145</v>
      </c>
      <c r="AU128" s="261" t="s">
        <v>89</v>
      </c>
      <c r="AV128" s="14" t="s">
        <v>89</v>
      </c>
      <c r="AW128" s="14" t="s">
        <v>35</v>
      </c>
      <c r="AX128" s="14" t="s">
        <v>87</v>
      </c>
      <c r="AY128" s="261" t="s">
        <v>136</v>
      </c>
    </row>
    <row r="129" s="2" customFormat="1" ht="16.5" customHeight="1">
      <c r="A129" s="39"/>
      <c r="B129" s="40"/>
      <c r="C129" s="227" t="s">
        <v>155</v>
      </c>
      <c r="D129" s="227" t="s">
        <v>139</v>
      </c>
      <c r="E129" s="228" t="s">
        <v>363</v>
      </c>
      <c r="F129" s="229" t="s">
        <v>364</v>
      </c>
      <c r="G129" s="230" t="s">
        <v>256</v>
      </c>
      <c r="H129" s="231">
        <v>2.9670000000000001</v>
      </c>
      <c r="I129" s="232"/>
      <c r="J129" s="233">
        <f>ROUND(I129*H129,2)</f>
        <v>0</v>
      </c>
      <c r="K129" s="229" t="s">
        <v>222</v>
      </c>
      <c r="L129" s="45"/>
      <c r="M129" s="234" t="s">
        <v>1</v>
      </c>
      <c r="N129" s="235" t="s">
        <v>44</v>
      </c>
      <c r="O129" s="92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8" t="s">
        <v>155</v>
      </c>
      <c r="AT129" s="238" t="s">
        <v>139</v>
      </c>
      <c r="AU129" s="238" t="s">
        <v>89</v>
      </c>
      <c r="AY129" s="18" t="s">
        <v>136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8" t="s">
        <v>87</v>
      </c>
      <c r="BK129" s="239">
        <f>ROUND(I129*H129,2)</f>
        <v>0</v>
      </c>
      <c r="BL129" s="18" t="s">
        <v>155</v>
      </c>
      <c r="BM129" s="238" t="s">
        <v>1286</v>
      </c>
    </row>
    <row r="130" s="2" customFormat="1" ht="24.15" customHeight="1">
      <c r="A130" s="39"/>
      <c r="B130" s="40"/>
      <c r="C130" s="227" t="s">
        <v>135</v>
      </c>
      <c r="D130" s="227" t="s">
        <v>139</v>
      </c>
      <c r="E130" s="228" t="s">
        <v>381</v>
      </c>
      <c r="F130" s="229" t="s">
        <v>382</v>
      </c>
      <c r="G130" s="230" t="s">
        <v>256</v>
      </c>
      <c r="H130" s="231">
        <v>4.0170000000000003</v>
      </c>
      <c r="I130" s="232"/>
      <c r="J130" s="233">
        <f>ROUND(I130*H130,2)</f>
        <v>0</v>
      </c>
      <c r="K130" s="229" t="s">
        <v>222</v>
      </c>
      <c r="L130" s="45"/>
      <c r="M130" s="234" t="s">
        <v>1</v>
      </c>
      <c r="N130" s="235" t="s">
        <v>44</v>
      </c>
      <c r="O130" s="92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8" t="s">
        <v>155</v>
      </c>
      <c r="AT130" s="238" t="s">
        <v>139</v>
      </c>
      <c r="AU130" s="238" t="s">
        <v>89</v>
      </c>
      <c r="AY130" s="18" t="s">
        <v>136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8" t="s">
        <v>87</v>
      </c>
      <c r="BK130" s="239">
        <f>ROUND(I130*H130,2)</f>
        <v>0</v>
      </c>
      <c r="BL130" s="18" t="s">
        <v>155</v>
      </c>
      <c r="BM130" s="238" t="s">
        <v>1287</v>
      </c>
    </row>
    <row r="131" s="2" customFormat="1">
      <c r="A131" s="39"/>
      <c r="B131" s="40"/>
      <c r="C131" s="41"/>
      <c r="D131" s="242" t="s">
        <v>224</v>
      </c>
      <c r="E131" s="41"/>
      <c r="F131" s="265" t="s">
        <v>225</v>
      </c>
      <c r="G131" s="41"/>
      <c r="H131" s="41"/>
      <c r="I131" s="266"/>
      <c r="J131" s="41"/>
      <c r="K131" s="41"/>
      <c r="L131" s="45"/>
      <c r="M131" s="267"/>
      <c r="N131" s="268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224</v>
      </c>
      <c r="AU131" s="18" t="s">
        <v>89</v>
      </c>
    </row>
    <row r="132" s="14" customFormat="1">
      <c r="A132" s="14"/>
      <c r="B132" s="251"/>
      <c r="C132" s="252"/>
      <c r="D132" s="242" t="s">
        <v>145</v>
      </c>
      <c r="E132" s="253" t="s">
        <v>1</v>
      </c>
      <c r="F132" s="254" t="s">
        <v>1288</v>
      </c>
      <c r="G132" s="252"/>
      <c r="H132" s="255">
        <v>3.8999999999999999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145</v>
      </c>
      <c r="AU132" s="261" t="s">
        <v>89</v>
      </c>
      <c r="AV132" s="14" t="s">
        <v>89</v>
      </c>
      <c r="AW132" s="14" t="s">
        <v>35</v>
      </c>
      <c r="AX132" s="14" t="s">
        <v>79</v>
      </c>
      <c r="AY132" s="261" t="s">
        <v>136</v>
      </c>
    </row>
    <row r="133" s="14" customFormat="1">
      <c r="A133" s="14"/>
      <c r="B133" s="251"/>
      <c r="C133" s="252"/>
      <c r="D133" s="242" t="s">
        <v>145</v>
      </c>
      <c r="E133" s="253" t="s">
        <v>1</v>
      </c>
      <c r="F133" s="254" t="s">
        <v>1289</v>
      </c>
      <c r="G133" s="252"/>
      <c r="H133" s="255">
        <v>0.11700000000000001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145</v>
      </c>
      <c r="AU133" s="261" t="s">
        <v>89</v>
      </c>
      <c r="AV133" s="14" t="s">
        <v>89</v>
      </c>
      <c r="AW133" s="14" t="s">
        <v>35</v>
      </c>
      <c r="AX133" s="14" t="s">
        <v>79</v>
      </c>
      <c r="AY133" s="261" t="s">
        <v>136</v>
      </c>
    </row>
    <row r="134" s="15" customFormat="1">
      <c r="A134" s="15"/>
      <c r="B134" s="269"/>
      <c r="C134" s="270"/>
      <c r="D134" s="242" t="s">
        <v>145</v>
      </c>
      <c r="E134" s="271" t="s">
        <v>1</v>
      </c>
      <c r="F134" s="272" t="s">
        <v>244</v>
      </c>
      <c r="G134" s="270"/>
      <c r="H134" s="273">
        <v>4.0170000000000003</v>
      </c>
      <c r="I134" s="274"/>
      <c r="J134" s="270"/>
      <c r="K134" s="270"/>
      <c r="L134" s="275"/>
      <c r="M134" s="276"/>
      <c r="N134" s="277"/>
      <c r="O134" s="277"/>
      <c r="P134" s="277"/>
      <c r="Q134" s="277"/>
      <c r="R134" s="277"/>
      <c r="S134" s="277"/>
      <c r="T134" s="278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9" t="s">
        <v>145</v>
      </c>
      <c r="AU134" s="279" t="s">
        <v>89</v>
      </c>
      <c r="AV134" s="15" t="s">
        <v>155</v>
      </c>
      <c r="AW134" s="15" t="s">
        <v>35</v>
      </c>
      <c r="AX134" s="15" t="s">
        <v>87</v>
      </c>
      <c r="AY134" s="279" t="s">
        <v>136</v>
      </c>
    </row>
    <row r="135" s="12" customFormat="1" ht="22.8" customHeight="1">
      <c r="A135" s="12"/>
      <c r="B135" s="211"/>
      <c r="C135" s="212"/>
      <c r="D135" s="213" t="s">
        <v>78</v>
      </c>
      <c r="E135" s="225" t="s">
        <v>150</v>
      </c>
      <c r="F135" s="225" t="s">
        <v>1290</v>
      </c>
      <c r="G135" s="212"/>
      <c r="H135" s="212"/>
      <c r="I135" s="215"/>
      <c r="J135" s="226">
        <f>BK135</f>
        <v>0</v>
      </c>
      <c r="K135" s="212"/>
      <c r="L135" s="217"/>
      <c r="M135" s="218"/>
      <c r="N135" s="219"/>
      <c r="O135" s="219"/>
      <c r="P135" s="220">
        <f>SUM(P136:P179)</f>
        <v>0</v>
      </c>
      <c r="Q135" s="219"/>
      <c r="R135" s="220">
        <f>SUM(R136:R179)</f>
        <v>4.1499505999999995</v>
      </c>
      <c r="S135" s="219"/>
      <c r="T135" s="221">
        <f>SUM(T136:T179)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2" t="s">
        <v>87</v>
      </c>
      <c r="AT135" s="223" t="s">
        <v>78</v>
      </c>
      <c r="AU135" s="223" t="s">
        <v>87</v>
      </c>
      <c r="AY135" s="222" t="s">
        <v>136</v>
      </c>
      <c r="BK135" s="224">
        <f>SUM(BK136:BK179)</f>
        <v>0</v>
      </c>
    </row>
    <row r="136" s="2" customFormat="1" ht="24.15" customHeight="1">
      <c r="A136" s="39"/>
      <c r="B136" s="40"/>
      <c r="C136" s="227" t="s">
        <v>163</v>
      </c>
      <c r="D136" s="227" t="s">
        <v>139</v>
      </c>
      <c r="E136" s="228" t="s">
        <v>1291</v>
      </c>
      <c r="F136" s="229" t="s">
        <v>1292</v>
      </c>
      <c r="G136" s="230" t="s">
        <v>442</v>
      </c>
      <c r="H136" s="231">
        <v>12</v>
      </c>
      <c r="I136" s="232"/>
      <c r="J136" s="233">
        <f>ROUND(I136*H136,2)</f>
        <v>0</v>
      </c>
      <c r="K136" s="229" t="s">
        <v>222</v>
      </c>
      <c r="L136" s="45"/>
      <c r="M136" s="234" t="s">
        <v>1</v>
      </c>
      <c r="N136" s="235" t="s">
        <v>44</v>
      </c>
      <c r="O136" s="92"/>
      <c r="P136" s="236">
        <f>O136*H136</f>
        <v>0</v>
      </c>
      <c r="Q136" s="236">
        <v>0.17488999999999999</v>
      </c>
      <c r="R136" s="236">
        <f>Q136*H136</f>
        <v>2.0986799999999999</v>
      </c>
      <c r="S136" s="236">
        <v>0</v>
      </c>
      <c r="T136" s="237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8" t="s">
        <v>155</v>
      </c>
      <c r="AT136" s="238" t="s">
        <v>139</v>
      </c>
      <c r="AU136" s="238" t="s">
        <v>89</v>
      </c>
      <c r="AY136" s="18" t="s">
        <v>136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8" t="s">
        <v>87</v>
      </c>
      <c r="BK136" s="239">
        <f>ROUND(I136*H136,2)</f>
        <v>0</v>
      </c>
      <c r="BL136" s="18" t="s">
        <v>155</v>
      </c>
      <c r="BM136" s="238" t="s">
        <v>1293</v>
      </c>
    </row>
    <row r="137" s="2" customFormat="1">
      <c r="A137" s="39"/>
      <c r="B137" s="40"/>
      <c r="C137" s="41"/>
      <c r="D137" s="242" t="s">
        <v>224</v>
      </c>
      <c r="E137" s="41"/>
      <c r="F137" s="265" t="s">
        <v>1294</v>
      </c>
      <c r="G137" s="41"/>
      <c r="H137" s="41"/>
      <c r="I137" s="266"/>
      <c r="J137" s="41"/>
      <c r="K137" s="41"/>
      <c r="L137" s="45"/>
      <c r="M137" s="267"/>
      <c r="N137" s="268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224</v>
      </c>
      <c r="AU137" s="18" t="s">
        <v>89</v>
      </c>
    </row>
    <row r="138" s="14" customFormat="1">
      <c r="A138" s="14"/>
      <c r="B138" s="251"/>
      <c r="C138" s="252"/>
      <c r="D138" s="242" t="s">
        <v>145</v>
      </c>
      <c r="E138" s="253" t="s">
        <v>1</v>
      </c>
      <c r="F138" s="254" t="s">
        <v>1295</v>
      </c>
      <c r="G138" s="252"/>
      <c r="H138" s="255">
        <v>4</v>
      </c>
      <c r="I138" s="256"/>
      <c r="J138" s="252"/>
      <c r="K138" s="252"/>
      <c r="L138" s="257"/>
      <c r="M138" s="258"/>
      <c r="N138" s="259"/>
      <c r="O138" s="259"/>
      <c r="P138" s="259"/>
      <c r="Q138" s="259"/>
      <c r="R138" s="259"/>
      <c r="S138" s="259"/>
      <c r="T138" s="26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1" t="s">
        <v>145</v>
      </c>
      <c r="AU138" s="261" t="s">
        <v>89</v>
      </c>
      <c r="AV138" s="14" t="s">
        <v>89</v>
      </c>
      <c r="AW138" s="14" t="s">
        <v>35</v>
      </c>
      <c r="AX138" s="14" t="s">
        <v>79</v>
      </c>
      <c r="AY138" s="261" t="s">
        <v>136</v>
      </c>
    </row>
    <row r="139" s="14" customFormat="1">
      <c r="A139" s="14"/>
      <c r="B139" s="251"/>
      <c r="C139" s="252"/>
      <c r="D139" s="242" t="s">
        <v>145</v>
      </c>
      <c r="E139" s="253" t="s">
        <v>1</v>
      </c>
      <c r="F139" s="254" t="s">
        <v>1296</v>
      </c>
      <c r="G139" s="252"/>
      <c r="H139" s="255">
        <v>8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145</v>
      </c>
      <c r="AU139" s="261" t="s">
        <v>89</v>
      </c>
      <c r="AV139" s="14" t="s">
        <v>89</v>
      </c>
      <c r="AW139" s="14" t="s">
        <v>35</v>
      </c>
      <c r="AX139" s="14" t="s">
        <v>79</v>
      </c>
      <c r="AY139" s="261" t="s">
        <v>136</v>
      </c>
    </row>
    <row r="140" s="15" customFormat="1">
      <c r="A140" s="15"/>
      <c r="B140" s="269"/>
      <c r="C140" s="270"/>
      <c r="D140" s="242" t="s">
        <v>145</v>
      </c>
      <c r="E140" s="271" t="s">
        <v>1</v>
      </c>
      <c r="F140" s="272" t="s">
        <v>244</v>
      </c>
      <c r="G140" s="270"/>
      <c r="H140" s="273">
        <v>12</v>
      </c>
      <c r="I140" s="274"/>
      <c r="J140" s="270"/>
      <c r="K140" s="270"/>
      <c r="L140" s="275"/>
      <c r="M140" s="276"/>
      <c r="N140" s="277"/>
      <c r="O140" s="277"/>
      <c r="P140" s="277"/>
      <c r="Q140" s="277"/>
      <c r="R140" s="277"/>
      <c r="S140" s="277"/>
      <c r="T140" s="278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79" t="s">
        <v>145</v>
      </c>
      <c r="AU140" s="279" t="s">
        <v>89</v>
      </c>
      <c r="AV140" s="15" t="s">
        <v>155</v>
      </c>
      <c r="AW140" s="15" t="s">
        <v>35</v>
      </c>
      <c r="AX140" s="15" t="s">
        <v>87</v>
      </c>
      <c r="AY140" s="279" t="s">
        <v>136</v>
      </c>
    </row>
    <row r="141" s="2" customFormat="1" ht="24.15" customHeight="1">
      <c r="A141" s="39"/>
      <c r="B141" s="40"/>
      <c r="C141" s="280" t="s">
        <v>167</v>
      </c>
      <c r="D141" s="280" t="s">
        <v>351</v>
      </c>
      <c r="E141" s="281" t="s">
        <v>1297</v>
      </c>
      <c r="F141" s="282" t="s">
        <v>1298</v>
      </c>
      <c r="G141" s="283" t="s">
        <v>442</v>
      </c>
      <c r="H141" s="284">
        <v>6</v>
      </c>
      <c r="I141" s="285"/>
      <c r="J141" s="286">
        <f>ROUND(I141*H141,2)</f>
        <v>0</v>
      </c>
      <c r="K141" s="282" t="s">
        <v>1</v>
      </c>
      <c r="L141" s="287"/>
      <c r="M141" s="288" t="s">
        <v>1</v>
      </c>
      <c r="N141" s="289" t="s">
        <v>44</v>
      </c>
      <c r="O141" s="92"/>
      <c r="P141" s="236">
        <f>O141*H141</f>
        <v>0</v>
      </c>
      <c r="Q141" s="236">
        <v>0.0035000000000000001</v>
      </c>
      <c r="R141" s="236">
        <f>Q141*H141</f>
        <v>0.021000000000000001</v>
      </c>
      <c r="S141" s="236">
        <v>0</v>
      </c>
      <c r="T141" s="237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8" t="s">
        <v>171</v>
      </c>
      <c r="AT141" s="238" t="s">
        <v>351</v>
      </c>
      <c r="AU141" s="238" t="s">
        <v>89</v>
      </c>
      <c r="AY141" s="18" t="s">
        <v>136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8" t="s">
        <v>87</v>
      </c>
      <c r="BK141" s="239">
        <f>ROUND(I141*H141,2)</f>
        <v>0</v>
      </c>
      <c r="BL141" s="18" t="s">
        <v>155</v>
      </c>
      <c r="BM141" s="238" t="s">
        <v>1299</v>
      </c>
    </row>
    <row r="142" s="14" customFormat="1">
      <c r="A142" s="14"/>
      <c r="B142" s="251"/>
      <c r="C142" s="252"/>
      <c r="D142" s="242" t="s">
        <v>145</v>
      </c>
      <c r="E142" s="253" t="s">
        <v>1</v>
      </c>
      <c r="F142" s="254" t="s">
        <v>1300</v>
      </c>
      <c r="G142" s="252"/>
      <c r="H142" s="255">
        <v>2</v>
      </c>
      <c r="I142" s="256"/>
      <c r="J142" s="252"/>
      <c r="K142" s="252"/>
      <c r="L142" s="257"/>
      <c r="M142" s="258"/>
      <c r="N142" s="259"/>
      <c r="O142" s="259"/>
      <c r="P142" s="259"/>
      <c r="Q142" s="259"/>
      <c r="R142" s="259"/>
      <c r="S142" s="259"/>
      <c r="T142" s="26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1" t="s">
        <v>145</v>
      </c>
      <c r="AU142" s="261" t="s">
        <v>89</v>
      </c>
      <c r="AV142" s="14" t="s">
        <v>89</v>
      </c>
      <c r="AW142" s="14" t="s">
        <v>35</v>
      </c>
      <c r="AX142" s="14" t="s">
        <v>79</v>
      </c>
      <c r="AY142" s="261" t="s">
        <v>136</v>
      </c>
    </row>
    <row r="143" s="14" customFormat="1">
      <c r="A143" s="14"/>
      <c r="B143" s="251"/>
      <c r="C143" s="252"/>
      <c r="D143" s="242" t="s">
        <v>145</v>
      </c>
      <c r="E143" s="253" t="s">
        <v>1</v>
      </c>
      <c r="F143" s="254" t="s">
        <v>1301</v>
      </c>
      <c r="G143" s="252"/>
      <c r="H143" s="255">
        <v>4</v>
      </c>
      <c r="I143" s="256"/>
      <c r="J143" s="252"/>
      <c r="K143" s="252"/>
      <c r="L143" s="257"/>
      <c r="M143" s="258"/>
      <c r="N143" s="259"/>
      <c r="O143" s="259"/>
      <c r="P143" s="259"/>
      <c r="Q143" s="259"/>
      <c r="R143" s="259"/>
      <c r="S143" s="259"/>
      <c r="T143" s="26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1" t="s">
        <v>145</v>
      </c>
      <c r="AU143" s="261" t="s">
        <v>89</v>
      </c>
      <c r="AV143" s="14" t="s">
        <v>89</v>
      </c>
      <c r="AW143" s="14" t="s">
        <v>35</v>
      </c>
      <c r="AX143" s="14" t="s">
        <v>79</v>
      </c>
      <c r="AY143" s="261" t="s">
        <v>136</v>
      </c>
    </row>
    <row r="144" s="15" customFormat="1">
      <c r="A144" s="15"/>
      <c r="B144" s="269"/>
      <c r="C144" s="270"/>
      <c r="D144" s="242" t="s">
        <v>145</v>
      </c>
      <c r="E144" s="271" t="s">
        <v>1</v>
      </c>
      <c r="F144" s="272" t="s">
        <v>244</v>
      </c>
      <c r="G144" s="270"/>
      <c r="H144" s="273">
        <v>6</v>
      </c>
      <c r="I144" s="274"/>
      <c r="J144" s="270"/>
      <c r="K144" s="270"/>
      <c r="L144" s="275"/>
      <c r="M144" s="276"/>
      <c r="N144" s="277"/>
      <c r="O144" s="277"/>
      <c r="P144" s="277"/>
      <c r="Q144" s="277"/>
      <c r="R144" s="277"/>
      <c r="S144" s="277"/>
      <c r="T144" s="278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9" t="s">
        <v>145</v>
      </c>
      <c r="AU144" s="279" t="s">
        <v>89</v>
      </c>
      <c r="AV144" s="15" t="s">
        <v>155</v>
      </c>
      <c r="AW144" s="15" t="s">
        <v>35</v>
      </c>
      <c r="AX144" s="15" t="s">
        <v>87</v>
      </c>
      <c r="AY144" s="279" t="s">
        <v>136</v>
      </c>
    </row>
    <row r="145" s="2" customFormat="1" ht="21.75" customHeight="1">
      <c r="A145" s="39"/>
      <c r="B145" s="40"/>
      <c r="C145" s="280" t="s">
        <v>171</v>
      </c>
      <c r="D145" s="280" t="s">
        <v>351</v>
      </c>
      <c r="E145" s="281" t="s">
        <v>1302</v>
      </c>
      <c r="F145" s="282" t="s">
        <v>1303</v>
      </c>
      <c r="G145" s="283" t="s">
        <v>442</v>
      </c>
      <c r="H145" s="284">
        <v>6</v>
      </c>
      <c r="I145" s="285"/>
      <c r="J145" s="286">
        <f>ROUND(I145*H145,2)</f>
        <v>0</v>
      </c>
      <c r="K145" s="282" t="s">
        <v>1</v>
      </c>
      <c r="L145" s="287"/>
      <c r="M145" s="288" t="s">
        <v>1</v>
      </c>
      <c r="N145" s="289" t="s">
        <v>44</v>
      </c>
      <c r="O145" s="92"/>
      <c r="P145" s="236">
        <f>O145*H145</f>
        <v>0</v>
      </c>
      <c r="Q145" s="236">
        <v>0.0028999999999999998</v>
      </c>
      <c r="R145" s="236">
        <f>Q145*H145</f>
        <v>0.017399999999999999</v>
      </c>
      <c r="S145" s="236">
        <v>0</v>
      </c>
      <c r="T145" s="237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8" t="s">
        <v>171</v>
      </c>
      <c r="AT145" s="238" t="s">
        <v>351</v>
      </c>
      <c r="AU145" s="238" t="s">
        <v>89</v>
      </c>
      <c r="AY145" s="18" t="s">
        <v>136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8" t="s">
        <v>87</v>
      </c>
      <c r="BK145" s="239">
        <f>ROUND(I145*H145,2)</f>
        <v>0</v>
      </c>
      <c r="BL145" s="18" t="s">
        <v>155</v>
      </c>
      <c r="BM145" s="238" t="s">
        <v>1304</v>
      </c>
    </row>
    <row r="146" s="14" customFormat="1">
      <c r="A146" s="14"/>
      <c r="B146" s="251"/>
      <c r="C146" s="252"/>
      <c r="D146" s="242" t="s">
        <v>145</v>
      </c>
      <c r="E146" s="253" t="s">
        <v>1</v>
      </c>
      <c r="F146" s="254" t="s">
        <v>1300</v>
      </c>
      <c r="G146" s="252"/>
      <c r="H146" s="255">
        <v>2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145</v>
      </c>
      <c r="AU146" s="261" t="s">
        <v>89</v>
      </c>
      <c r="AV146" s="14" t="s">
        <v>89</v>
      </c>
      <c r="AW146" s="14" t="s">
        <v>35</v>
      </c>
      <c r="AX146" s="14" t="s">
        <v>79</v>
      </c>
      <c r="AY146" s="261" t="s">
        <v>136</v>
      </c>
    </row>
    <row r="147" s="14" customFormat="1">
      <c r="A147" s="14"/>
      <c r="B147" s="251"/>
      <c r="C147" s="252"/>
      <c r="D147" s="242" t="s">
        <v>145</v>
      </c>
      <c r="E147" s="253" t="s">
        <v>1</v>
      </c>
      <c r="F147" s="254" t="s">
        <v>1305</v>
      </c>
      <c r="G147" s="252"/>
      <c r="H147" s="255">
        <v>4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145</v>
      </c>
      <c r="AU147" s="261" t="s">
        <v>89</v>
      </c>
      <c r="AV147" s="14" t="s">
        <v>89</v>
      </c>
      <c r="AW147" s="14" t="s">
        <v>35</v>
      </c>
      <c r="AX147" s="14" t="s">
        <v>79</v>
      </c>
      <c r="AY147" s="261" t="s">
        <v>136</v>
      </c>
    </row>
    <row r="148" s="15" customFormat="1">
      <c r="A148" s="15"/>
      <c r="B148" s="269"/>
      <c r="C148" s="270"/>
      <c r="D148" s="242" t="s">
        <v>145</v>
      </c>
      <c r="E148" s="271" t="s">
        <v>1</v>
      </c>
      <c r="F148" s="272" t="s">
        <v>244</v>
      </c>
      <c r="G148" s="270"/>
      <c r="H148" s="273">
        <v>6</v>
      </c>
      <c r="I148" s="274"/>
      <c r="J148" s="270"/>
      <c r="K148" s="270"/>
      <c r="L148" s="275"/>
      <c r="M148" s="276"/>
      <c r="N148" s="277"/>
      <c r="O148" s="277"/>
      <c r="P148" s="277"/>
      <c r="Q148" s="277"/>
      <c r="R148" s="277"/>
      <c r="S148" s="277"/>
      <c r="T148" s="278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9" t="s">
        <v>145</v>
      </c>
      <c r="AU148" s="279" t="s">
        <v>89</v>
      </c>
      <c r="AV148" s="15" t="s">
        <v>155</v>
      </c>
      <c r="AW148" s="15" t="s">
        <v>35</v>
      </c>
      <c r="AX148" s="15" t="s">
        <v>87</v>
      </c>
      <c r="AY148" s="279" t="s">
        <v>136</v>
      </c>
    </row>
    <row r="149" s="2" customFormat="1" ht="24.15" customHeight="1">
      <c r="A149" s="39"/>
      <c r="B149" s="40"/>
      <c r="C149" s="227" t="s">
        <v>175</v>
      </c>
      <c r="D149" s="227" t="s">
        <v>139</v>
      </c>
      <c r="E149" s="228" t="s">
        <v>1306</v>
      </c>
      <c r="F149" s="229" t="s">
        <v>1307</v>
      </c>
      <c r="G149" s="230" t="s">
        <v>442</v>
      </c>
      <c r="H149" s="231">
        <v>2</v>
      </c>
      <c r="I149" s="232"/>
      <c r="J149" s="233">
        <f>ROUND(I149*H149,2)</f>
        <v>0</v>
      </c>
      <c r="K149" s="229" t="s">
        <v>1</v>
      </c>
      <c r="L149" s="45"/>
      <c r="M149" s="234" t="s">
        <v>1</v>
      </c>
      <c r="N149" s="235" t="s">
        <v>44</v>
      </c>
      <c r="O149" s="92"/>
      <c r="P149" s="236">
        <f>O149*H149</f>
        <v>0</v>
      </c>
      <c r="Q149" s="236">
        <v>0.17488999999999999</v>
      </c>
      <c r="R149" s="236">
        <f>Q149*H149</f>
        <v>0.34977999999999998</v>
      </c>
      <c r="S149" s="236">
        <v>0</v>
      </c>
      <c r="T149" s="237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8" t="s">
        <v>155</v>
      </c>
      <c r="AT149" s="238" t="s">
        <v>139</v>
      </c>
      <c r="AU149" s="238" t="s">
        <v>89</v>
      </c>
      <c r="AY149" s="18" t="s">
        <v>136</v>
      </c>
      <c r="BE149" s="239">
        <f>IF(N149="základní",J149,0)</f>
        <v>0</v>
      </c>
      <c r="BF149" s="239">
        <f>IF(N149="snížená",J149,0)</f>
        <v>0</v>
      </c>
      <c r="BG149" s="239">
        <f>IF(N149="zákl. přenesená",J149,0)</f>
        <v>0</v>
      </c>
      <c r="BH149" s="239">
        <f>IF(N149="sníž. přenesená",J149,0)</f>
        <v>0</v>
      </c>
      <c r="BI149" s="239">
        <f>IF(N149="nulová",J149,0)</f>
        <v>0</v>
      </c>
      <c r="BJ149" s="18" t="s">
        <v>87</v>
      </c>
      <c r="BK149" s="239">
        <f>ROUND(I149*H149,2)</f>
        <v>0</v>
      </c>
      <c r="BL149" s="18" t="s">
        <v>155</v>
      </c>
      <c r="BM149" s="238" t="s">
        <v>1308</v>
      </c>
    </row>
    <row r="150" s="2" customFormat="1">
      <c r="A150" s="39"/>
      <c r="B150" s="40"/>
      <c r="C150" s="41"/>
      <c r="D150" s="242" t="s">
        <v>224</v>
      </c>
      <c r="E150" s="41"/>
      <c r="F150" s="265" t="s">
        <v>1294</v>
      </c>
      <c r="G150" s="41"/>
      <c r="H150" s="41"/>
      <c r="I150" s="266"/>
      <c r="J150" s="41"/>
      <c r="K150" s="41"/>
      <c r="L150" s="45"/>
      <c r="M150" s="267"/>
      <c r="N150" s="268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224</v>
      </c>
      <c r="AU150" s="18" t="s">
        <v>89</v>
      </c>
    </row>
    <row r="151" s="14" customFormat="1">
      <c r="A151" s="14"/>
      <c r="B151" s="251"/>
      <c r="C151" s="252"/>
      <c r="D151" s="242" t="s">
        <v>145</v>
      </c>
      <c r="E151" s="253" t="s">
        <v>1</v>
      </c>
      <c r="F151" s="254" t="s">
        <v>1300</v>
      </c>
      <c r="G151" s="252"/>
      <c r="H151" s="255">
        <v>2</v>
      </c>
      <c r="I151" s="256"/>
      <c r="J151" s="252"/>
      <c r="K151" s="252"/>
      <c r="L151" s="257"/>
      <c r="M151" s="258"/>
      <c r="N151" s="259"/>
      <c r="O151" s="259"/>
      <c r="P151" s="259"/>
      <c r="Q151" s="259"/>
      <c r="R151" s="259"/>
      <c r="S151" s="259"/>
      <c r="T151" s="26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1" t="s">
        <v>145</v>
      </c>
      <c r="AU151" s="261" t="s">
        <v>89</v>
      </c>
      <c r="AV151" s="14" t="s">
        <v>89</v>
      </c>
      <c r="AW151" s="14" t="s">
        <v>35</v>
      </c>
      <c r="AX151" s="14" t="s">
        <v>87</v>
      </c>
      <c r="AY151" s="261" t="s">
        <v>136</v>
      </c>
    </row>
    <row r="152" s="2" customFormat="1" ht="16.5" customHeight="1">
      <c r="A152" s="39"/>
      <c r="B152" s="40"/>
      <c r="C152" s="280" t="s">
        <v>180</v>
      </c>
      <c r="D152" s="280" t="s">
        <v>351</v>
      </c>
      <c r="E152" s="281" t="s">
        <v>1309</v>
      </c>
      <c r="F152" s="282" t="s">
        <v>1310</v>
      </c>
      <c r="G152" s="283" t="s">
        <v>442</v>
      </c>
      <c r="H152" s="284">
        <v>2</v>
      </c>
      <c r="I152" s="285"/>
      <c r="J152" s="286">
        <f>ROUND(I152*H152,2)</f>
        <v>0</v>
      </c>
      <c r="K152" s="282" t="s">
        <v>1</v>
      </c>
      <c r="L152" s="287"/>
      <c r="M152" s="288" t="s">
        <v>1</v>
      </c>
      <c r="N152" s="289" t="s">
        <v>44</v>
      </c>
      <c r="O152" s="92"/>
      <c r="P152" s="236">
        <f>O152*H152</f>
        <v>0</v>
      </c>
      <c r="Q152" s="236">
        <v>0.0028999999999999998</v>
      </c>
      <c r="R152" s="236">
        <f>Q152*H152</f>
        <v>0.0057999999999999996</v>
      </c>
      <c r="S152" s="236">
        <v>0</v>
      </c>
      <c r="T152" s="237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8" t="s">
        <v>171</v>
      </c>
      <c r="AT152" s="238" t="s">
        <v>351</v>
      </c>
      <c r="AU152" s="238" t="s">
        <v>89</v>
      </c>
      <c r="AY152" s="18" t="s">
        <v>136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8" t="s">
        <v>87</v>
      </c>
      <c r="BK152" s="239">
        <f>ROUND(I152*H152,2)</f>
        <v>0</v>
      </c>
      <c r="BL152" s="18" t="s">
        <v>155</v>
      </c>
      <c r="BM152" s="238" t="s">
        <v>1311</v>
      </c>
    </row>
    <row r="153" s="14" customFormat="1">
      <c r="A153" s="14"/>
      <c r="B153" s="251"/>
      <c r="C153" s="252"/>
      <c r="D153" s="242" t="s">
        <v>145</v>
      </c>
      <c r="E153" s="253" t="s">
        <v>1</v>
      </c>
      <c r="F153" s="254" t="s">
        <v>1300</v>
      </c>
      <c r="G153" s="252"/>
      <c r="H153" s="255">
        <v>2</v>
      </c>
      <c r="I153" s="256"/>
      <c r="J153" s="252"/>
      <c r="K153" s="252"/>
      <c r="L153" s="257"/>
      <c r="M153" s="258"/>
      <c r="N153" s="259"/>
      <c r="O153" s="259"/>
      <c r="P153" s="259"/>
      <c r="Q153" s="259"/>
      <c r="R153" s="259"/>
      <c r="S153" s="259"/>
      <c r="T153" s="26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1" t="s">
        <v>145</v>
      </c>
      <c r="AU153" s="261" t="s">
        <v>89</v>
      </c>
      <c r="AV153" s="14" t="s">
        <v>89</v>
      </c>
      <c r="AW153" s="14" t="s">
        <v>35</v>
      </c>
      <c r="AX153" s="14" t="s">
        <v>87</v>
      </c>
      <c r="AY153" s="261" t="s">
        <v>136</v>
      </c>
    </row>
    <row r="154" s="2" customFormat="1" ht="24.15" customHeight="1">
      <c r="A154" s="39"/>
      <c r="B154" s="40"/>
      <c r="C154" s="227" t="s">
        <v>187</v>
      </c>
      <c r="D154" s="227" t="s">
        <v>139</v>
      </c>
      <c r="E154" s="228" t="s">
        <v>1312</v>
      </c>
      <c r="F154" s="229" t="s">
        <v>1313</v>
      </c>
      <c r="G154" s="230" t="s">
        <v>442</v>
      </c>
      <c r="H154" s="231">
        <v>2</v>
      </c>
      <c r="I154" s="232"/>
      <c r="J154" s="233">
        <f>ROUND(I154*H154,2)</f>
        <v>0</v>
      </c>
      <c r="K154" s="229" t="s">
        <v>222</v>
      </c>
      <c r="L154" s="45"/>
      <c r="M154" s="234" t="s">
        <v>1</v>
      </c>
      <c r="N154" s="235" t="s">
        <v>44</v>
      </c>
      <c r="O154" s="92"/>
      <c r="P154" s="236">
        <f>O154*H154</f>
        <v>0</v>
      </c>
      <c r="Q154" s="236">
        <v>0.0011999999999999999</v>
      </c>
      <c r="R154" s="236">
        <f>Q154*H154</f>
        <v>0.0023999999999999998</v>
      </c>
      <c r="S154" s="236">
        <v>0</v>
      </c>
      <c r="T154" s="237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8" t="s">
        <v>155</v>
      </c>
      <c r="AT154" s="238" t="s">
        <v>139</v>
      </c>
      <c r="AU154" s="238" t="s">
        <v>89</v>
      </c>
      <c r="AY154" s="18" t="s">
        <v>136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8" t="s">
        <v>87</v>
      </c>
      <c r="BK154" s="239">
        <f>ROUND(I154*H154,2)</f>
        <v>0</v>
      </c>
      <c r="BL154" s="18" t="s">
        <v>155</v>
      </c>
      <c r="BM154" s="238" t="s">
        <v>1314</v>
      </c>
    </row>
    <row r="155" s="2" customFormat="1">
      <c r="A155" s="39"/>
      <c r="B155" s="40"/>
      <c r="C155" s="41"/>
      <c r="D155" s="242" t="s">
        <v>224</v>
      </c>
      <c r="E155" s="41"/>
      <c r="F155" s="265" t="s">
        <v>225</v>
      </c>
      <c r="G155" s="41"/>
      <c r="H155" s="41"/>
      <c r="I155" s="266"/>
      <c r="J155" s="41"/>
      <c r="K155" s="41"/>
      <c r="L155" s="45"/>
      <c r="M155" s="267"/>
      <c r="N155" s="268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224</v>
      </c>
      <c r="AU155" s="18" t="s">
        <v>89</v>
      </c>
    </row>
    <row r="156" s="14" customFormat="1">
      <c r="A156" s="14"/>
      <c r="B156" s="251"/>
      <c r="C156" s="252"/>
      <c r="D156" s="242" t="s">
        <v>145</v>
      </c>
      <c r="E156" s="253" t="s">
        <v>1</v>
      </c>
      <c r="F156" s="254" t="s">
        <v>1315</v>
      </c>
      <c r="G156" s="252"/>
      <c r="H156" s="255">
        <v>1</v>
      </c>
      <c r="I156" s="256"/>
      <c r="J156" s="252"/>
      <c r="K156" s="252"/>
      <c r="L156" s="257"/>
      <c r="M156" s="258"/>
      <c r="N156" s="259"/>
      <c r="O156" s="259"/>
      <c r="P156" s="259"/>
      <c r="Q156" s="259"/>
      <c r="R156" s="259"/>
      <c r="S156" s="259"/>
      <c r="T156" s="260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1" t="s">
        <v>145</v>
      </c>
      <c r="AU156" s="261" t="s">
        <v>89</v>
      </c>
      <c r="AV156" s="14" t="s">
        <v>89</v>
      </c>
      <c r="AW156" s="14" t="s">
        <v>35</v>
      </c>
      <c r="AX156" s="14" t="s">
        <v>79</v>
      </c>
      <c r="AY156" s="261" t="s">
        <v>136</v>
      </c>
    </row>
    <row r="157" s="14" customFormat="1">
      <c r="A157" s="14"/>
      <c r="B157" s="251"/>
      <c r="C157" s="252"/>
      <c r="D157" s="242" t="s">
        <v>145</v>
      </c>
      <c r="E157" s="253" t="s">
        <v>1</v>
      </c>
      <c r="F157" s="254" t="s">
        <v>1316</v>
      </c>
      <c r="G157" s="252"/>
      <c r="H157" s="255">
        <v>1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145</v>
      </c>
      <c r="AU157" s="261" t="s">
        <v>89</v>
      </c>
      <c r="AV157" s="14" t="s">
        <v>89</v>
      </c>
      <c r="AW157" s="14" t="s">
        <v>35</v>
      </c>
      <c r="AX157" s="14" t="s">
        <v>79</v>
      </c>
      <c r="AY157" s="261" t="s">
        <v>136</v>
      </c>
    </row>
    <row r="158" s="15" customFormat="1">
      <c r="A158" s="15"/>
      <c r="B158" s="269"/>
      <c r="C158" s="270"/>
      <c r="D158" s="242" t="s">
        <v>145</v>
      </c>
      <c r="E158" s="271" t="s">
        <v>1</v>
      </c>
      <c r="F158" s="272" t="s">
        <v>244</v>
      </c>
      <c r="G158" s="270"/>
      <c r="H158" s="273">
        <v>2</v>
      </c>
      <c r="I158" s="274"/>
      <c r="J158" s="270"/>
      <c r="K158" s="270"/>
      <c r="L158" s="275"/>
      <c r="M158" s="276"/>
      <c r="N158" s="277"/>
      <c r="O158" s="277"/>
      <c r="P158" s="277"/>
      <c r="Q158" s="277"/>
      <c r="R158" s="277"/>
      <c r="S158" s="277"/>
      <c r="T158" s="278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79" t="s">
        <v>145</v>
      </c>
      <c r="AU158" s="279" t="s">
        <v>89</v>
      </c>
      <c r="AV158" s="15" t="s">
        <v>155</v>
      </c>
      <c r="AW158" s="15" t="s">
        <v>35</v>
      </c>
      <c r="AX158" s="15" t="s">
        <v>87</v>
      </c>
      <c r="AY158" s="279" t="s">
        <v>136</v>
      </c>
    </row>
    <row r="159" s="2" customFormat="1" ht="16.5" customHeight="1">
      <c r="A159" s="39"/>
      <c r="B159" s="40"/>
      <c r="C159" s="280" t="s">
        <v>8</v>
      </c>
      <c r="D159" s="280" t="s">
        <v>351</v>
      </c>
      <c r="E159" s="281" t="s">
        <v>1317</v>
      </c>
      <c r="F159" s="282" t="s">
        <v>1318</v>
      </c>
      <c r="G159" s="283" t="s">
        <v>442</v>
      </c>
      <c r="H159" s="284">
        <v>2</v>
      </c>
      <c r="I159" s="285"/>
      <c r="J159" s="286">
        <f>ROUND(I159*H159,2)</f>
        <v>0</v>
      </c>
      <c r="K159" s="282" t="s">
        <v>222</v>
      </c>
      <c r="L159" s="287"/>
      <c r="M159" s="288" t="s">
        <v>1</v>
      </c>
      <c r="N159" s="289" t="s">
        <v>44</v>
      </c>
      <c r="O159" s="92"/>
      <c r="P159" s="236">
        <f>O159*H159</f>
        <v>0</v>
      </c>
      <c r="Q159" s="236">
        <v>0.066000000000000003</v>
      </c>
      <c r="R159" s="236">
        <f>Q159*H159</f>
        <v>0.13200000000000001</v>
      </c>
      <c r="S159" s="236">
        <v>0</v>
      </c>
      <c r="T159" s="237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8" t="s">
        <v>171</v>
      </c>
      <c r="AT159" s="238" t="s">
        <v>351</v>
      </c>
      <c r="AU159" s="238" t="s">
        <v>89</v>
      </c>
      <c r="AY159" s="18" t="s">
        <v>136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8" t="s">
        <v>87</v>
      </c>
      <c r="BK159" s="239">
        <f>ROUND(I159*H159,2)</f>
        <v>0</v>
      </c>
      <c r="BL159" s="18" t="s">
        <v>155</v>
      </c>
      <c r="BM159" s="238" t="s">
        <v>1319</v>
      </c>
    </row>
    <row r="160" s="2" customFormat="1" ht="24.15" customHeight="1">
      <c r="A160" s="39"/>
      <c r="B160" s="40"/>
      <c r="C160" s="227" t="s">
        <v>198</v>
      </c>
      <c r="D160" s="227" t="s">
        <v>139</v>
      </c>
      <c r="E160" s="228" t="s">
        <v>1320</v>
      </c>
      <c r="F160" s="229" t="s">
        <v>1321</v>
      </c>
      <c r="G160" s="230" t="s">
        <v>442</v>
      </c>
      <c r="H160" s="231">
        <v>13</v>
      </c>
      <c r="I160" s="232"/>
      <c r="J160" s="233">
        <f>ROUND(I160*H160,2)</f>
        <v>0</v>
      </c>
      <c r="K160" s="229" t="s">
        <v>222</v>
      </c>
      <c r="L160" s="45"/>
      <c r="M160" s="234" t="s">
        <v>1</v>
      </c>
      <c r="N160" s="235" t="s">
        <v>44</v>
      </c>
      <c r="O160" s="92"/>
      <c r="P160" s="236">
        <f>O160*H160</f>
        <v>0</v>
      </c>
      <c r="Q160" s="236">
        <v>0.0011999999999999999</v>
      </c>
      <c r="R160" s="236">
        <f>Q160*H160</f>
        <v>0.015599999999999999</v>
      </c>
      <c r="S160" s="236">
        <v>0</v>
      </c>
      <c r="T160" s="237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8" t="s">
        <v>155</v>
      </c>
      <c r="AT160" s="238" t="s">
        <v>139</v>
      </c>
      <c r="AU160" s="238" t="s">
        <v>89</v>
      </c>
      <c r="AY160" s="18" t="s">
        <v>136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8" t="s">
        <v>87</v>
      </c>
      <c r="BK160" s="239">
        <f>ROUND(I160*H160,2)</f>
        <v>0</v>
      </c>
      <c r="BL160" s="18" t="s">
        <v>155</v>
      </c>
      <c r="BM160" s="238" t="s">
        <v>1322</v>
      </c>
    </row>
    <row r="161" s="2" customFormat="1">
      <c r="A161" s="39"/>
      <c r="B161" s="40"/>
      <c r="C161" s="41"/>
      <c r="D161" s="242" t="s">
        <v>224</v>
      </c>
      <c r="E161" s="41"/>
      <c r="F161" s="265" t="s">
        <v>225</v>
      </c>
      <c r="G161" s="41"/>
      <c r="H161" s="41"/>
      <c r="I161" s="266"/>
      <c r="J161" s="41"/>
      <c r="K161" s="41"/>
      <c r="L161" s="45"/>
      <c r="M161" s="267"/>
      <c r="N161" s="268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224</v>
      </c>
      <c r="AU161" s="18" t="s">
        <v>89</v>
      </c>
    </row>
    <row r="162" s="14" customFormat="1">
      <c r="A162" s="14"/>
      <c r="B162" s="251"/>
      <c r="C162" s="252"/>
      <c r="D162" s="242" t="s">
        <v>145</v>
      </c>
      <c r="E162" s="253" t="s">
        <v>1</v>
      </c>
      <c r="F162" s="254" t="s">
        <v>1323</v>
      </c>
      <c r="G162" s="252"/>
      <c r="H162" s="255">
        <v>7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145</v>
      </c>
      <c r="AU162" s="261" t="s">
        <v>89</v>
      </c>
      <c r="AV162" s="14" t="s">
        <v>89</v>
      </c>
      <c r="AW162" s="14" t="s">
        <v>35</v>
      </c>
      <c r="AX162" s="14" t="s">
        <v>79</v>
      </c>
      <c r="AY162" s="261" t="s">
        <v>136</v>
      </c>
    </row>
    <row r="163" s="14" customFormat="1">
      <c r="A163" s="14"/>
      <c r="B163" s="251"/>
      <c r="C163" s="252"/>
      <c r="D163" s="242" t="s">
        <v>145</v>
      </c>
      <c r="E163" s="253" t="s">
        <v>1</v>
      </c>
      <c r="F163" s="254" t="s">
        <v>1324</v>
      </c>
      <c r="G163" s="252"/>
      <c r="H163" s="255">
        <v>6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145</v>
      </c>
      <c r="AU163" s="261" t="s">
        <v>89</v>
      </c>
      <c r="AV163" s="14" t="s">
        <v>89</v>
      </c>
      <c r="AW163" s="14" t="s">
        <v>35</v>
      </c>
      <c r="AX163" s="14" t="s">
        <v>79</v>
      </c>
      <c r="AY163" s="261" t="s">
        <v>136</v>
      </c>
    </row>
    <row r="164" s="15" customFormat="1">
      <c r="A164" s="15"/>
      <c r="B164" s="269"/>
      <c r="C164" s="270"/>
      <c r="D164" s="242" t="s">
        <v>145</v>
      </c>
      <c r="E164" s="271" t="s">
        <v>1</v>
      </c>
      <c r="F164" s="272" t="s">
        <v>244</v>
      </c>
      <c r="G164" s="270"/>
      <c r="H164" s="273">
        <v>13</v>
      </c>
      <c r="I164" s="274"/>
      <c r="J164" s="270"/>
      <c r="K164" s="270"/>
      <c r="L164" s="275"/>
      <c r="M164" s="276"/>
      <c r="N164" s="277"/>
      <c r="O164" s="277"/>
      <c r="P164" s="277"/>
      <c r="Q164" s="277"/>
      <c r="R164" s="277"/>
      <c r="S164" s="277"/>
      <c r="T164" s="27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9" t="s">
        <v>145</v>
      </c>
      <c r="AU164" s="279" t="s">
        <v>89</v>
      </c>
      <c r="AV164" s="15" t="s">
        <v>155</v>
      </c>
      <c r="AW164" s="15" t="s">
        <v>35</v>
      </c>
      <c r="AX164" s="15" t="s">
        <v>87</v>
      </c>
      <c r="AY164" s="279" t="s">
        <v>136</v>
      </c>
    </row>
    <row r="165" s="2" customFormat="1" ht="16.5" customHeight="1">
      <c r="A165" s="39"/>
      <c r="B165" s="40"/>
      <c r="C165" s="280" t="s">
        <v>286</v>
      </c>
      <c r="D165" s="280" t="s">
        <v>351</v>
      </c>
      <c r="E165" s="281" t="s">
        <v>1325</v>
      </c>
      <c r="F165" s="282" t="s">
        <v>1326</v>
      </c>
      <c r="G165" s="283" t="s">
        <v>442</v>
      </c>
      <c r="H165" s="284">
        <v>13</v>
      </c>
      <c r="I165" s="285"/>
      <c r="J165" s="286">
        <f>ROUND(I165*H165,2)</f>
        <v>0</v>
      </c>
      <c r="K165" s="282" t="s">
        <v>222</v>
      </c>
      <c r="L165" s="287"/>
      <c r="M165" s="288" t="s">
        <v>1</v>
      </c>
      <c r="N165" s="289" t="s">
        <v>44</v>
      </c>
      <c r="O165" s="92"/>
      <c r="P165" s="236">
        <f>O165*H165</f>
        <v>0</v>
      </c>
      <c r="Q165" s="236">
        <v>0.096000000000000002</v>
      </c>
      <c r="R165" s="236">
        <f>Q165*H165</f>
        <v>1.248</v>
      </c>
      <c r="S165" s="236">
        <v>0</v>
      </c>
      <c r="T165" s="237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8" t="s">
        <v>171</v>
      </c>
      <c r="AT165" s="238" t="s">
        <v>351</v>
      </c>
      <c r="AU165" s="238" t="s">
        <v>89</v>
      </c>
      <c r="AY165" s="18" t="s">
        <v>136</v>
      </c>
      <c r="BE165" s="239">
        <f>IF(N165="základní",J165,0)</f>
        <v>0</v>
      </c>
      <c r="BF165" s="239">
        <f>IF(N165="snížená",J165,0)</f>
        <v>0</v>
      </c>
      <c r="BG165" s="239">
        <f>IF(N165="zákl. přenesená",J165,0)</f>
        <v>0</v>
      </c>
      <c r="BH165" s="239">
        <f>IF(N165="sníž. přenesená",J165,0)</f>
        <v>0</v>
      </c>
      <c r="BI165" s="239">
        <f>IF(N165="nulová",J165,0)</f>
        <v>0</v>
      </c>
      <c r="BJ165" s="18" t="s">
        <v>87</v>
      </c>
      <c r="BK165" s="239">
        <f>ROUND(I165*H165,2)</f>
        <v>0</v>
      </c>
      <c r="BL165" s="18" t="s">
        <v>155</v>
      </c>
      <c r="BM165" s="238" t="s">
        <v>1327</v>
      </c>
    </row>
    <row r="166" s="2" customFormat="1" ht="24.15" customHeight="1">
      <c r="A166" s="39"/>
      <c r="B166" s="40"/>
      <c r="C166" s="227" t="s">
        <v>291</v>
      </c>
      <c r="D166" s="227" t="s">
        <v>139</v>
      </c>
      <c r="E166" s="228" t="s">
        <v>1328</v>
      </c>
      <c r="F166" s="229" t="s">
        <v>1329</v>
      </c>
      <c r="G166" s="230" t="s">
        <v>442</v>
      </c>
      <c r="H166" s="231">
        <v>1</v>
      </c>
      <c r="I166" s="232"/>
      <c r="J166" s="233">
        <f>ROUND(I166*H166,2)</f>
        <v>0</v>
      </c>
      <c r="K166" s="229" t="s">
        <v>222</v>
      </c>
      <c r="L166" s="45"/>
      <c r="M166" s="234" t="s">
        <v>1</v>
      </c>
      <c r="N166" s="235" t="s">
        <v>44</v>
      </c>
      <c r="O166" s="92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8" t="s">
        <v>155</v>
      </c>
      <c r="AT166" s="238" t="s">
        <v>139</v>
      </c>
      <c r="AU166" s="238" t="s">
        <v>89</v>
      </c>
      <c r="AY166" s="18" t="s">
        <v>136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8" t="s">
        <v>87</v>
      </c>
      <c r="BK166" s="239">
        <f>ROUND(I166*H166,2)</f>
        <v>0</v>
      </c>
      <c r="BL166" s="18" t="s">
        <v>155</v>
      </c>
      <c r="BM166" s="238" t="s">
        <v>1330</v>
      </c>
    </row>
    <row r="167" s="2" customFormat="1">
      <c r="A167" s="39"/>
      <c r="B167" s="40"/>
      <c r="C167" s="41"/>
      <c r="D167" s="242" t="s">
        <v>224</v>
      </c>
      <c r="E167" s="41"/>
      <c r="F167" s="265" t="s">
        <v>1331</v>
      </c>
      <c r="G167" s="41"/>
      <c r="H167" s="41"/>
      <c r="I167" s="266"/>
      <c r="J167" s="41"/>
      <c r="K167" s="41"/>
      <c r="L167" s="45"/>
      <c r="M167" s="267"/>
      <c r="N167" s="268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224</v>
      </c>
      <c r="AU167" s="18" t="s">
        <v>89</v>
      </c>
    </row>
    <row r="168" s="2" customFormat="1" ht="16.5" customHeight="1">
      <c r="A168" s="39"/>
      <c r="B168" s="40"/>
      <c r="C168" s="280" t="s">
        <v>295</v>
      </c>
      <c r="D168" s="280" t="s">
        <v>351</v>
      </c>
      <c r="E168" s="281" t="s">
        <v>1332</v>
      </c>
      <c r="F168" s="282" t="s">
        <v>1333</v>
      </c>
      <c r="G168" s="283" t="s">
        <v>442</v>
      </c>
      <c r="H168" s="284">
        <v>1</v>
      </c>
      <c r="I168" s="285"/>
      <c r="J168" s="286">
        <f>ROUND(I168*H168,2)</f>
        <v>0</v>
      </c>
      <c r="K168" s="282" t="s">
        <v>1</v>
      </c>
      <c r="L168" s="287"/>
      <c r="M168" s="288" t="s">
        <v>1</v>
      </c>
      <c r="N168" s="289" t="s">
        <v>44</v>
      </c>
      <c r="O168" s="92"/>
      <c r="P168" s="236">
        <f>O168*H168</f>
        <v>0</v>
      </c>
      <c r="Q168" s="236">
        <v>0.158</v>
      </c>
      <c r="R168" s="236">
        <f>Q168*H168</f>
        <v>0.158</v>
      </c>
      <c r="S168" s="236">
        <v>0</v>
      </c>
      <c r="T168" s="237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8" t="s">
        <v>171</v>
      </c>
      <c r="AT168" s="238" t="s">
        <v>351</v>
      </c>
      <c r="AU168" s="238" t="s">
        <v>89</v>
      </c>
      <c r="AY168" s="18" t="s">
        <v>136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8" t="s">
        <v>87</v>
      </c>
      <c r="BK168" s="239">
        <f>ROUND(I168*H168,2)</f>
        <v>0</v>
      </c>
      <c r="BL168" s="18" t="s">
        <v>155</v>
      </c>
      <c r="BM168" s="238" t="s">
        <v>1334</v>
      </c>
    </row>
    <row r="169" s="2" customFormat="1" ht="24.15" customHeight="1">
      <c r="A169" s="39"/>
      <c r="B169" s="40"/>
      <c r="C169" s="227" t="s">
        <v>303</v>
      </c>
      <c r="D169" s="227" t="s">
        <v>139</v>
      </c>
      <c r="E169" s="228" t="s">
        <v>1335</v>
      </c>
      <c r="F169" s="229" t="s">
        <v>1336</v>
      </c>
      <c r="G169" s="230" t="s">
        <v>442</v>
      </c>
      <c r="H169" s="231">
        <v>1</v>
      </c>
      <c r="I169" s="232"/>
      <c r="J169" s="233">
        <f>ROUND(I169*H169,2)</f>
        <v>0</v>
      </c>
      <c r="K169" s="229" t="s">
        <v>222</v>
      </c>
      <c r="L169" s="45"/>
      <c r="M169" s="234" t="s">
        <v>1</v>
      </c>
      <c r="N169" s="235" t="s">
        <v>44</v>
      </c>
      <c r="O169" s="92"/>
      <c r="P169" s="236">
        <f>O169*H169</f>
        <v>0</v>
      </c>
      <c r="Q169" s="236">
        <v>0</v>
      </c>
      <c r="R169" s="236">
        <f>Q169*H169</f>
        <v>0</v>
      </c>
      <c r="S169" s="236">
        <v>0</v>
      </c>
      <c r="T169" s="237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8" t="s">
        <v>155</v>
      </c>
      <c r="AT169" s="238" t="s">
        <v>139</v>
      </c>
      <c r="AU169" s="238" t="s">
        <v>89</v>
      </c>
      <c r="AY169" s="18" t="s">
        <v>136</v>
      </c>
      <c r="BE169" s="239">
        <f>IF(N169="základní",J169,0)</f>
        <v>0</v>
      </c>
      <c r="BF169" s="239">
        <f>IF(N169="snížená",J169,0)</f>
        <v>0</v>
      </c>
      <c r="BG169" s="239">
        <f>IF(N169="zákl. přenesená",J169,0)</f>
        <v>0</v>
      </c>
      <c r="BH169" s="239">
        <f>IF(N169="sníž. přenesená",J169,0)</f>
        <v>0</v>
      </c>
      <c r="BI169" s="239">
        <f>IF(N169="nulová",J169,0)</f>
        <v>0</v>
      </c>
      <c r="BJ169" s="18" t="s">
        <v>87</v>
      </c>
      <c r="BK169" s="239">
        <f>ROUND(I169*H169,2)</f>
        <v>0</v>
      </c>
      <c r="BL169" s="18" t="s">
        <v>155</v>
      </c>
      <c r="BM169" s="238" t="s">
        <v>1337</v>
      </c>
    </row>
    <row r="170" s="2" customFormat="1">
      <c r="A170" s="39"/>
      <c r="B170" s="40"/>
      <c r="C170" s="41"/>
      <c r="D170" s="242" t="s">
        <v>224</v>
      </c>
      <c r="E170" s="41"/>
      <c r="F170" s="265" t="s">
        <v>225</v>
      </c>
      <c r="G170" s="41"/>
      <c r="H170" s="41"/>
      <c r="I170" s="266"/>
      <c r="J170" s="41"/>
      <c r="K170" s="41"/>
      <c r="L170" s="45"/>
      <c r="M170" s="267"/>
      <c r="N170" s="268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224</v>
      </c>
      <c r="AU170" s="18" t="s">
        <v>89</v>
      </c>
    </row>
    <row r="171" s="14" customFormat="1">
      <c r="A171" s="14"/>
      <c r="B171" s="251"/>
      <c r="C171" s="252"/>
      <c r="D171" s="242" t="s">
        <v>145</v>
      </c>
      <c r="E171" s="253" t="s">
        <v>1</v>
      </c>
      <c r="F171" s="254" t="s">
        <v>1315</v>
      </c>
      <c r="G171" s="252"/>
      <c r="H171" s="255">
        <v>1</v>
      </c>
      <c r="I171" s="256"/>
      <c r="J171" s="252"/>
      <c r="K171" s="252"/>
      <c r="L171" s="257"/>
      <c r="M171" s="258"/>
      <c r="N171" s="259"/>
      <c r="O171" s="259"/>
      <c r="P171" s="259"/>
      <c r="Q171" s="259"/>
      <c r="R171" s="259"/>
      <c r="S171" s="259"/>
      <c r="T171" s="26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1" t="s">
        <v>145</v>
      </c>
      <c r="AU171" s="261" t="s">
        <v>89</v>
      </c>
      <c r="AV171" s="14" t="s">
        <v>89</v>
      </c>
      <c r="AW171" s="14" t="s">
        <v>35</v>
      </c>
      <c r="AX171" s="14" t="s">
        <v>87</v>
      </c>
      <c r="AY171" s="261" t="s">
        <v>136</v>
      </c>
    </row>
    <row r="172" s="2" customFormat="1" ht="24.15" customHeight="1">
      <c r="A172" s="39"/>
      <c r="B172" s="40"/>
      <c r="C172" s="280" t="s">
        <v>308</v>
      </c>
      <c r="D172" s="280" t="s">
        <v>351</v>
      </c>
      <c r="E172" s="281" t="s">
        <v>1338</v>
      </c>
      <c r="F172" s="282" t="s">
        <v>1339</v>
      </c>
      <c r="G172" s="283" t="s">
        <v>442</v>
      </c>
      <c r="H172" s="284">
        <v>1</v>
      </c>
      <c r="I172" s="285"/>
      <c r="J172" s="286">
        <f>ROUND(I172*H172,2)</f>
        <v>0</v>
      </c>
      <c r="K172" s="282" t="s">
        <v>1</v>
      </c>
      <c r="L172" s="287"/>
      <c r="M172" s="288" t="s">
        <v>1</v>
      </c>
      <c r="N172" s="289" t="s">
        <v>44</v>
      </c>
      <c r="O172" s="92"/>
      <c r="P172" s="236">
        <f>O172*H172</f>
        <v>0</v>
      </c>
      <c r="Q172" s="236">
        <v>0.056800000000000003</v>
      </c>
      <c r="R172" s="236">
        <f>Q172*H172</f>
        <v>0.056800000000000003</v>
      </c>
      <c r="S172" s="236">
        <v>0</v>
      </c>
      <c r="T172" s="237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8" t="s">
        <v>171</v>
      </c>
      <c r="AT172" s="238" t="s">
        <v>351</v>
      </c>
      <c r="AU172" s="238" t="s">
        <v>89</v>
      </c>
      <c r="AY172" s="18" t="s">
        <v>136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8" t="s">
        <v>87</v>
      </c>
      <c r="BK172" s="239">
        <f>ROUND(I172*H172,2)</f>
        <v>0</v>
      </c>
      <c r="BL172" s="18" t="s">
        <v>155</v>
      </c>
      <c r="BM172" s="238" t="s">
        <v>1340</v>
      </c>
    </row>
    <row r="173" s="2" customFormat="1" ht="24.15" customHeight="1">
      <c r="A173" s="39"/>
      <c r="B173" s="40"/>
      <c r="C173" s="227" t="s">
        <v>313</v>
      </c>
      <c r="D173" s="227" t="s">
        <v>139</v>
      </c>
      <c r="E173" s="228" t="s">
        <v>1341</v>
      </c>
      <c r="F173" s="229" t="s">
        <v>1342</v>
      </c>
      <c r="G173" s="230" t="s">
        <v>251</v>
      </c>
      <c r="H173" s="231">
        <v>21.399999999999999</v>
      </c>
      <c r="I173" s="232"/>
      <c r="J173" s="233">
        <f>ROUND(I173*H173,2)</f>
        <v>0</v>
      </c>
      <c r="K173" s="229" t="s">
        <v>222</v>
      </c>
      <c r="L173" s="45"/>
      <c r="M173" s="234" t="s">
        <v>1</v>
      </c>
      <c r="N173" s="235" t="s">
        <v>44</v>
      </c>
      <c r="O173" s="92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8" t="s">
        <v>155</v>
      </c>
      <c r="AT173" s="238" t="s">
        <v>139</v>
      </c>
      <c r="AU173" s="238" t="s">
        <v>89</v>
      </c>
      <c r="AY173" s="18" t="s">
        <v>136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8" t="s">
        <v>87</v>
      </c>
      <c r="BK173" s="239">
        <f>ROUND(I173*H173,2)</f>
        <v>0</v>
      </c>
      <c r="BL173" s="18" t="s">
        <v>155</v>
      </c>
      <c r="BM173" s="238" t="s">
        <v>1343</v>
      </c>
    </row>
    <row r="174" s="2" customFormat="1">
      <c r="A174" s="39"/>
      <c r="B174" s="40"/>
      <c r="C174" s="41"/>
      <c r="D174" s="242" t="s">
        <v>224</v>
      </c>
      <c r="E174" s="41"/>
      <c r="F174" s="265" t="s">
        <v>225</v>
      </c>
      <c r="G174" s="41"/>
      <c r="H174" s="41"/>
      <c r="I174" s="266"/>
      <c r="J174" s="41"/>
      <c r="K174" s="41"/>
      <c r="L174" s="45"/>
      <c r="M174" s="267"/>
      <c r="N174" s="268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224</v>
      </c>
      <c r="AU174" s="18" t="s">
        <v>89</v>
      </c>
    </row>
    <row r="175" s="14" customFormat="1">
      <c r="A175" s="14"/>
      <c r="B175" s="251"/>
      <c r="C175" s="252"/>
      <c r="D175" s="242" t="s">
        <v>145</v>
      </c>
      <c r="E175" s="253" t="s">
        <v>1</v>
      </c>
      <c r="F175" s="254" t="s">
        <v>1300</v>
      </c>
      <c r="G175" s="252"/>
      <c r="H175" s="255">
        <v>2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1" t="s">
        <v>145</v>
      </c>
      <c r="AU175" s="261" t="s">
        <v>89</v>
      </c>
      <c r="AV175" s="14" t="s">
        <v>89</v>
      </c>
      <c r="AW175" s="14" t="s">
        <v>35</v>
      </c>
      <c r="AX175" s="14" t="s">
        <v>79</v>
      </c>
      <c r="AY175" s="261" t="s">
        <v>136</v>
      </c>
    </row>
    <row r="176" s="14" customFormat="1">
      <c r="A176" s="14"/>
      <c r="B176" s="251"/>
      <c r="C176" s="252"/>
      <c r="D176" s="242" t="s">
        <v>145</v>
      </c>
      <c r="E176" s="253" t="s">
        <v>1</v>
      </c>
      <c r="F176" s="254" t="s">
        <v>1344</v>
      </c>
      <c r="G176" s="252"/>
      <c r="H176" s="255">
        <v>19.399999999999999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145</v>
      </c>
      <c r="AU176" s="261" t="s">
        <v>89</v>
      </c>
      <c r="AV176" s="14" t="s">
        <v>89</v>
      </c>
      <c r="AW176" s="14" t="s">
        <v>35</v>
      </c>
      <c r="AX176" s="14" t="s">
        <v>79</v>
      </c>
      <c r="AY176" s="261" t="s">
        <v>136</v>
      </c>
    </row>
    <row r="177" s="15" customFormat="1">
      <c r="A177" s="15"/>
      <c r="B177" s="269"/>
      <c r="C177" s="270"/>
      <c r="D177" s="242" t="s">
        <v>145</v>
      </c>
      <c r="E177" s="271" t="s">
        <v>1</v>
      </c>
      <c r="F177" s="272" t="s">
        <v>244</v>
      </c>
      <c r="G177" s="270"/>
      <c r="H177" s="273">
        <v>21.399999999999999</v>
      </c>
      <c r="I177" s="274"/>
      <c r="J177" s="270"/>
      <c r="K177" s="270"/>
      <c r="L177" s="275"/>
      <c r="M177" s="276"/>
      <c r="N177" s="277"/>
      <c r="O177" s="277"/>
      <c r="P177" s="277"/>
      <c r="Q177" s="277"/>
      <c r="R177" s="277"/>
      <c r="S177" s="277"/>
      <c r="T177" s="278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9" t="s">
        <v>145</v>
      </c>
      <c r="AU177" s="279" t="s">
        <v>89</v>
      </c>
      <c r="AV177" s="15" t="s">
        <v>155</v>
      </c>
      <c r="AW177" s="15" t="s">
        <v>35</v>
      </c>
      <c r="AX177" s="15" t="s">
        <v>87</v>
      </c>
      <c r="AY177" s="279" t="s">
        <v>136</v>
      </c>
    </row>
    <row r="178" s="2" customFormat="1" ht="24.15" customHeight="1">
      <c r="A178" s="39"/>
      <c r="B178" s="40"/>
      <c r="C178" s="280" t="s">
        <v>318</v>
      </c>
      <c r="D178" s="280" t="s">
        <v>351</v>
      </c>
      <c r="E178" s="281" t="s">
        <v>1345</v>
      </c>
      <c r="F178" s="282" t="s">
        <v>1346</v>
      </c>
      <c r="G178" s="283" t="s">
        <v>251</v>
      </c>
      <c r="H178" s="284">
        <v>22.469999999999999</v>
      </c>
      <c r="I178" s="285"/>
      <c r="J178" s="286">
        <f>ROUND(I178*H178,2)</f>
        <v>0</v>
      </c>
      <c r="K178" s="282" t="s">
        <v>222</v>
      </c>
      <c r="L178" s="287"/>
      <c r="M178" s="288" t="s">
        <v>1</v>
      </c>
      <c r="N178" s="289" t="s">
        <v>44</v>
      </c>
      <c r="O178" s="92"/>
      <c r="P178" s="236">
        <f>O178*H178</f>
        <v>0</v>
      </c>
      <c r="Q178" s="236">
        <v>0.00198</v>
      </c>
      <c r="R178" s="236">
        <f>Q178*H178</f>
        <v>0.044490599999999998</v>
      </c>
      <c r="S178" s="236">
        <v>0</v>
      </c>
      <c r="T178" s="237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8" t="s">
        <v>171</v>
      </c>
      <c r="AT178" s="238" t="s">
        <v>351</v>
      </c>
      <c r="AU178" s="238" t="s">
        <v>89</v>
      </c>
      <c r="AY178" s="18" t="s">
        <v>136</v>
      </c>
      <c r="BE178" s="239">
        <f>IF(N178="základní",J178,0)</f>
        <v>0</v>
      </c>
      <c r="BF178" s="239">
        <f>IF(N178="snížená",J178,0)</f>
        <v>0</v>
      </c>
      <c r="BG178" s="239">
        <f>IF(N178="zákl. přenesená",J178,0)</f>
        <v>0</v>
      </c>
      <c r="BH178" s="239">
        <f>IF(N178="sníž. přenesená",J178,0)</f>
        <v>0</v>
      </c>
      <c r="BI178" s="239">
        <f>IF(N178="nulová",J178,0)</f>
        <v>0</v>
      </c>
      <c r="BJ178" s="18" t="s">
        <v>87</v>
      </c>
      <c r="BK178" s="239">
        <f>ROUND(I178*H178,2)</f>
        <v>0</v>
      </c>
      <c r="BL178" s="18" t="s">
        <v>155</v>
      </c>
      <c r="BM178" s="238" t="s">
        <v>1347</v>
      </c>
    </row>
    <row r="179" s="14" customFormat="1">
      <c r="A179" s="14"/>
      <c r="B179" s="251"/>
      <c r="C179" s="252"/>
      <c r="D179" s="242" t="s">
        <v>145</v>
      </c>
      <c r="E179" s="252"/>
      <c r="F179" s="254" t="s">
        <v>1348</v>
      </c>
      <c r="G179" s="252"/>
      <c r="H179" s="255">
        <v>22.469999999999999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145</v>
      </c>
      <c r="AU179" s="261" t="s">
        <v>89</v>
      </c>
      <c r="AV179" s="14" t="s">
        <v>89</v>
      </c>
      <c r="AW179" s="14" t="s">
        <v>4</v>
      </c>
      <c r="AX179" s="14" t="s">
        <v>87</v>
      </c>
      <c r="AY179" s="261" t="s">
        <v>136</v>
      </c>
    </row>
    <row r="180" s="12" customFormat="1" ht="22.8" customHeight="1">
      <c r="A180" s="12"/>
      <c r="B180" s="211"/>
      <c r="C180" s="212"/>
      <c r="D180" s="213" t="s">
        <v>78</v>
      </c>
      <c r="E180" s="225" t="s">
        <v>163</v>
      </c>
      <c r="F180" s="225" t="s">
        <v>1349</v>
      </c>
      <c r="G180" s="212"/>
      <c r="H180" s="212"/>
      <c r="I180" s="215"/>
      <c r="J180" s="226">
        <f>BK180</f>
        <v>0</v>
      </c>
      <c r="K180" s="212"/>
      <c r="L180" s="217"/>
      <c r="M180" s="218"/>
      <c r="N180" s="219"/>
      <c r="O180" s="219"/>
      <c r="P180" s="220">
        <f>SUM(P181:P183)</f>
        <v>0</v>
      </c>
      <c r="Q180" s="219"/>
      <c r="R180" s="220">
        <f>SUM(R181:R183)</f>
        <v>0.25628400000000001</v>
      </c>
      <c r="S180" s="219"/>
      <c r="T180" s="221">
        <f>SUM(T181:T183)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22" t="s">
        <v>87</v>
      </c>
      <c r="AT180" s="223" t="s">
        <v>78</v>
      </c>
      <c r="AU180" s="223" t="s">
        <v>87</v>
      </c>
      <c r="AY180" s="222" t="s">
        <v>136</v>
      </c>
      <c r="BK180" s="224">
        <f>SUM(BK181:BK183)</f>
        <v>0</v>
      </c>
    </row>
    <row r="181" s="2" customFormat="1" ht="24.15" customHeight="1">
      <c r="A181" s="39"/>
      <c r="B181" s="40"/>
      <c r="C181" s="227" t="s">
        <v>7</v>
      </c>
      <c r="D181" s="227" t="s">
        <v>139</v>
      </c>
      <c r="E181" s="228" t="s">
        <v>1350</v>
      </c>
      <c r="F181" s="229" t="s">
        <v>1351</v>
      </c>
      <c r="G181" s="230" t="s">
        <v>221</v>
      </c>
      <c r="H181" s="231">
        <v>2.7999999999999998</v>
      </c>
      <c r="I181" s="232"/>
      <c r="J181" s="233">
        <f>ROUND(I181*H181,2)</f>
        <v>0</v>
      </c>
      <c r="K181" s="229" t="s">
        <v>222</v>
      </c>
      <c r="L181" s="45"/>
      <c r="M181" s="234" t="s">
        <v>1</v>
      </c>
      <c r="N181" s="235" t="s">
        <v>44</v>
      </c>
      <c r="O181" s="92"/>
      <c r="P181" s="236">
        <f>O181*H181</f>
        <v>0</v>
      </c>
      <c r="Q181" s="236">
        <v>0.09153</v>
      </c>
      <c r="R181" s="236">
        <f>Q181*H181</f>
        <v>0.25628400000000001</v>
      </c>
      <c r="S181" s="236">
        <v>0</v>
      </c>
      <c r="T181" s="237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8" t="s">
        <v>155</v>
      </c>
      <c r="AT181" s="238" t="s">
        <v>139</v>
      </c>
      <c r="AU181" s="238" t="s">
        <v>89</v>
      </c>
      <c r="AY181" s="18" t="s">
        <v>136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8" t="s">
        <v>87</v>
      </c>
      <c r="BK181" s="239">
        <f>ROUND(I181*H181,2)</f>
        <v>0</v>
      </c>
      <c r="BL181" s="18" t="s">
        <v>155</v>
      </c>
      <c r="BM181" s="238" t="s">
        <v>1352</v>
      </c>
    </row>
    <row r="182" s="2" customFormat="1">
      <c r="A182" s="39"/>
      <c r="B182" s="40"/>
      <c r="C182" s="41"/>
      <c r="D182" s="242" t="s">
        <v>224</v>
      </c>
      <c r="E182" s="41"/>
      <c r="F182" s="265" t="s">
        <v>225</v>
      </c>
      <c r="G182" s="41"/>
      <c r="H182" s="41"/>
      <c r="I182" s="266"/>
      <c r="J182" s="41"/>
      <c r="K182" s="41"/>
      <c r="L182" s="45"/>
      <c r="M182" s="267"/>
      <c r="N182" s="268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224</v>
      </c>
      <c r="AU182" s="18" t="s">
        <v>89</v>
      </c>
    </row>
    <row r="183" s="14" customFormat="1">
      <c r="A183" s="14"/>
      <c r="B183" s="251"/>
      <c r="C183" s="252"/>
      <c r="D183" s="242" t="s">
        <v>145</v>
      </c>
      <c r="E183" s="253" t="s">
        <v>1</v>
      </c>
      <c r="F183" s="254" t="s">
        <v>1353</v>
      </c>
      <c r="G183" s="252"/>
      <c r="H183" s="255">
        <v>2.7999999999999998</v>
      </c>
      <c r="I183" s="256"/>
      <c r="J183" s="252"/>
      <c r="K183" s="252"/>
      <c r="L183" s="257"/>
      <c r="M183" s="262"/>
      <c r="N183" s="263"/>
      <c r="O183" s="263"/>
      <c r="P183" s="263"/>
      <c r="Q183" s="263"/>
      <c r="R183" s="263"/>
      <c r="S183" s="263"/>
      <c r="T183" s="26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1" t="s">
        <v>145</v>
      </c>
      <c r="AU183" s="261" t="s">
        <v>89</v>
      </c>
      <c r="AV183" s="14" t="s">
        <v>89</v>
      </c>
      <c r="AW183" s="14" t="s">
        <v>35</v>
      </c>
      <c r="AX183" s="14" t="s">
        <v>87</v>
      </c>
      <c r="AY183" s="261" t="s">
        <v>136</v>
      </c>
    </row>
    <row r="184" s="2" customFormat="1" ht="6.96" customHeight="1">
      <c r="A184" s="39"/>
      <c r="B184" s="67"/>
      <c r="C184" s="68"/>
      <c r="D184" s="68"/>
      <c r="E184" s="68"/>
      <c r="F184" s="68"/>
      <c r="G184" s="68"/>
      <c r="H184" s="68"/>
      <c r="I184" s="68"/>
      <c r="J184" s="68"/>
      <c r="K184" s="68"/>
      <c r="L184" s="45"/>
      <c r="M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</row>
  </sheetData>
  <sheetProtection sheet="1" autoFilter="0" formatColumns="0" formatRows="0" objects="1" scenarios="1" spinCount="100000" saltValue="2n8fMTKncQ1RL8+pEwjiooHQdWfOyDGSLeHQ5rarCZH17P+PwEXVddmD0bYFnZFM00ZkciqxWaeA9204dj4X8A==" hashValue="DYT8kSql2nYXnzvQlAa0EG3Cpx8G4nie77a3d++YIe4+JXnvfmo2a20z5aRzfiCvFfUewUJF7rdbjO8/llmtwA==" algorithmName="SHA-512" password="CC35"/>
  <autoFilter ref="C119:K183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1" customFormat="1" ht="12" customHeight="1">
      <c r="B8" s="21"/>
      <c r="D8" s="151" t="s">
        <v>109</v>
      </c>
      <c r="L8" s="21"/>
    </row>
    <row r="9" s="2" customFormat="1" ht="16.5" customHeight="1">
      <c r="A9" s="39"/>
      <c r="B9" s="45"/>
      <c r="C9" s="39"/>
      <c r="D9" s="39"/>
      <c r="E9" s="152" t="s">
        <v>1278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963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1354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22. 9. 2025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">
        <v>26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27</v>
      </c>
      <c r="F17" s="39"/>
      <c r="G17" s="39"/>
      <c r="H17" s="39"/>
      <c r="I17" s="151" t="s">
        <v>28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29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28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31</v>
      </c>
      <c r="E22" s="39"/>
      <c r="F22" s="39"/>
      <c r="G22" s="39"/>
      <c r="H22" s="39"/>
      <c r="I22" s="151" t="s">
        <v>25</v>
      </c>
      <c r="J22" s="142" t="s">
        <v>32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33</v>
      </c>
      <c r="F23" s="39"/>
      <c r="G23" s="39"/>
      <c r="H23" s="39"/>
      <c r="I23" s="151" t="s">
        <v>28</v>
      </c>
      <c r="J23" s="142" t="s">
        <v>34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36</v>
      </c>
      <c r="E25" s="39"/>
      <c r="F25" s="39"/>
      <c r="G25" s="39"/>
      <c r="H25" s="39"/>
      <c r="I25" s="151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37</v>
      </c>
      <c r="F26" s="39"/>
      <c r="G26" s="39"/>
      <c r="H26" s="39"/>
      <c r="I26" s="151" t="s">
        <v>28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38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39</v>
      </c>
      <c r="E32" s="39"/>
      <c r="F32" s="39"/>
      <c r="G32" s="39"/>
      <c r="H32" s="39"/>
      <c r="I32" s="39"/>
      <c r="J32" s="161">
        <f>ROUND(J122,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41</v>
      </c>
      <c r="G34" s="39"/>
      <c r="H34" s="39"/>
      <c r="I34" s="162" t="s">
        <v>40</v>
      </c>
      <c r="J34" s="162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43</v>
      </c>
      <c r="E35" s="151" t="s">
        <v>44</v>
      </c>
      <c r="F35" s="164">
        <f>ROUND((SUM(BE122:BE149)),  2)</f>
        <v>0</v>
      </c>
      <c r="G35" s="39"/>
      <c r="H35" s="39"/>
      <c r="I35" s="165">
        <v>0.20999999999999999</v>
      </c>
      <c r="J35" s="164">
        <f>ROUND(((SUM(BE122:BE149))*I35),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45</v>
      </c>
      <c r="F36" s="164">
        <f>ROUND((SUM(BF122:BF149)),  2)</f>
        <v>0</v>
      </c>
      <c r="G36" s="39"/>
      <c r="H36" s="39"/>
      <c r="I36" s="165">
        <v>0.12</v>
      </c>
      <c r="J36" s="164">
        <f>ROUND(((SUM(BF122:BF149))*I36),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46</v>
      </c>
      <c r="F37" s="164">
        <f>ROUND((SUM(BG122:BG149)),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47</v>
      </c>
      <c r="F38" s="164">
        <f>ROUND((SUM(BH122:BH149)),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48</v>
      </c>
      <c r="F39" s="164">
        <f>ROUND((SUM(BI122:BI149)),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49</v>
      </c>
      <c r="E41" s="168"/>
      <c r="F41" s="168"/>
      <c r="G41" s="169" t="s">
        <v>50</v>
      </c>
      <c r="H41" s="170" t="s">
        <v>51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109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1278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963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1 - Oplocení Hodáčkovi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Obec Zeleneč</v>
      </c>
      <c r="G91" s="41"/>
      <c r="H91" s="41"/>
      <c r="I91" s="33" t="s">
        <v>22</v>
      </c>
      <c r="J91" s="80" t="str">
        <f>IF(J14="","",J14)</f>
        <v>22. 9. 2025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40.05" customHeight="1">
      <c r="A93" s="39"/>
      <c r="B93" s="40"/>
      <c r="C93" s="33" t="s">
        <v>24</v>
      </c>
      <c r="D93" s="41"/>
      <c r="E93" s="41"/>
      <c r="F93" s="28" t="str">
        <f>E17</f>
        <v>Obec Zeleneč, Kasalova 467, 250 91 Zeleneč</v>
      </c>
      <c r="G93" s="41"/>
      <c r="H93" s="41"/>
      <c r="I93" s="33" t="s">
        <v>31</v>
      </c>
      <c r="J93" s="37" t="str">
        <f>E23</f>
        <v>PRODIN a.s., K Vápence 2745, 530 02 Pardubice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29</v>
      </c>
      <c r="D94" s="41"/>
      <c r="E94" s="41"/>
      <c r="F94" s="28" t="str">
        <f>IF(E20="","",E20)</f>
        <v>Vyplň údaj</v>
      </c>
      <c r="G94" s="41"/>
      <c r="H94" s="41"/>
      <c r="I94" s="33" t="s">
        <v>36</v>
      </c>
      <c r="J94" s="37" t="str">
        <f>E26</f>
        <v>Jana Förstlová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112</v>
      </c>
      <c r="D96" s="186"/>
      <c r="E96" s="186"/>
      <c r="F96" s="186"/>
      <c r="G96" s="186"/>
      <c r="H96" s="186"/>
      <c r="I96" s="186"/>
      <c r="J96" s="187" t="s">
        <v>113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114</v>
      </c>
      <c r="D98" s="41"/>
      <c r="E98" s="41"/>
      <c r="F98" s="41"/>
      <c r="G98" s="41"/>
      <c r="H98" s="41"/>
      <c r="I98" s="41"/>
      <c r="J98" s="111">
        <f>J122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115</v>
      </c>
    </row>
    <row r="99" s="9" customFormat="1" ht="24.96" customHeight="1">
      <c r="A99" s="9"/>
      <c r="B99" s="189"/>
      <c r="C99" s="190"/>
      <c r="D99" s="191" t="s">
        <v>205</v>
      </c>
      <c r="E99" s="192"/>
      <c r="F99" s="192"/>
      <c r="G99" s="192"/>
      <c r="H99" s="192"/>
      <c r="I99" s="192"/>
      <c r="J99" s="193">
        <f>J123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1279</v>
      </c>
      <c r="E100" s="197"/>
      <c r="F100" s="197"/>
      <c r="G100" s="197"/>
      <c r="H100" s="197"/>
      <c r="I100" s="197"/>
      <c r="J100" s="198">
        <f>J124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120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84" t="str">
        <f>E7</f>
        <v>Průchod kolem jezírka v Zelenči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1" customFormat="1" ht="12" customHeight="1">
      <c r="B111" s="22"/>
      <c r="C111" s="33" t="s">
        <v>109</v>
      </c>
      <c r="D111" s="23"/>
      <c r="E111" s="23"/>
      <c r="F111" s="23"/>
      <c r="G111" s="23"/>
      <c r="H111" s="23"/>
      <c r="I111" s="23"/>
      <c r="J111" s="23"/>
      <c r="K111" s="23"/>
      <c r="L111" s="21"/>
    </row>
    <row r="112" s="2" customFormat="1" ht="16.5" customHeight="1">
      <c r="A112" s="39"/>
      <c r="B112" s="40"/>
      <c r="C112" s="41"/>
      <c r="D112" s="41"/>
      <c r="E112" s="184" t="s">
        <v>1278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963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77" t="str">
        <f>E11</f>
        <v>1 - Oplocení Hodáčkovi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F14</f>
        <v>Obec Zeleneč</v>
      </c>
      <c r="G116" s="41"/>
      <c r="H116" s="41"/>
      <c r="I116" s="33" t="s">
        <v>22</v>
      </c>
      <c r="J116" s="80" t="str">
        <f>IF(J14="","",J14)</f>
        <v>22. 9. 2025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40.05" customHeight="1">
      <c r="A118" s="39"/>
      <c r="B118" s="40"/>
      <c r="C118" s="33" t="s">
        <v>24</v>
      </c>
      <c r="D118" s="41"/>
      <c r="E118" s="41"/>
      <c r="F118" s="28" t="str">
        <f>E17</f>
        <v>Obec Zeleneč, Kasalova 467, 250 91 Zeleneč</v>
      </c>
      <c r="G118" s="41"/>
      <c r="H118" s="41"/>
      <c r="I118" s="33" t="s">
        <v>31</v>
      </c>
      <c r="J118" s="37" t="str">
        <f>E23</f>
        <v>PRODIN a.s., K Vápence 2745, 530 02 Pardubice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29</v>
      </c>
      <c r="D119" s="41"/>
      <c r="E119" s="41"/>
      <c r="F119" s="28" t="str">
        <f>IF(E20="","",E20)</f>
        <v>Vyplň údaj</v>
      </c>
      <c r="G119" s="41"/>
      <c r="H119" s="41"/>
      <c r="I119" s="33" t="s">
        <v>36</v>
      </c>
      <c r="J119" s="37" t="str">
        <f>E26</f>
        <v>Jana Förstlová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200"/>
      <c r="B121" s="201"/>
      <c r="C121" s="202" t="s">
        <v>121</v>
      </c>
      <c r="D121" s="203" t="s">
        <v>64</v>
      </c>
      <c r="E121" s="203" t="s">
        <v>60</v>
      </c>
      <c r="F121" s="203" t="s">
        <v>61</v>
      </c>
      <c r="G121" s="203" t="s">
        <v>122</v>
      </c>
      <c r="H121" s="203" t="s">
        <v>123</v>
      </c>
      <c r="I121" s="203" t="s">
        <v>124</v>
      </c>
      <c r="J121" s="203" t="s">
        <v>113</v>
      </c>
      <c r="K121" s="204" t="s">
        <v>125</v>
      </c>
      <c r="L121" s="205"/>
      <c r="M121" s="101" t="s">
        <v>1</v>
      </c>
      <c r="N121" s="102" t="s">
        <v>43</v>
      </c>
      <c r="O121" s="102" t="s">
        <v>126</v>
      </c>
      <c r="P121" s="102" t="s">
        <v>127</v>
      </c>
      <c r="Q121" s="102" t="s">
        <v>128</v>
      </c>
      <c r="R121" s="102" t="s">
        <v>129</v>
      </c>
      <c r="S121" s="102" t="s">
        <v>130</v>
      </c>
      <c r="T121" s="103" t="s">
        <v>131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9"/>
      <c r="B122" s="40"/>
      <c r="C122" s="108" t="s">
        <v>132</v>
      </c>
      <c r="D122" s="41"/>
      <c r="E122" s="41"/>
      <c r="F122" s="41"/>
      <c r="G122" s="41"/>
      <c r="H122" s="41"/>
      <c r="I122" s="41"/>
      <c r="J122" s="206">
        <f>BK122</f>
        <v>0</v>
      </c>
      <c r="K122" s="41"/>
      <c r="L122" s="45"/>
      <c r="M122" s="104"/>
      <c r="N122" s="207"/>
      <c r="O122" s="105"/>
      <c r="P122" s="208">
        <f>P123</f>
        <v>0</v>
      </c>
      <c r="Q122" s="105"/>
      <c r="R122" s="208">
        <f>R123</f>
        <v>2.5626718400000001</v>
      </c>
      <c r="S122" s="105"/>
      <c r="T122" s="209">
        <f>T123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78</v>
      </c>
      <c r="AU122" s="18" t="s">
        <v>115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78</v>
      </c>
      <c r="E123" s="214" t="s">
        <v>216</v>
      </c>
      <c r="F123" s="214" t="s">
        <v>217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2.5626718400000001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87</v>
      </c>
      <c r="AT123" s="223" t="s">
        <v>78</v>
      </c>
      <c r="AU123" s="223" t="s">
        <v>79</v>
      </c>
      <c r="AY123" s="222" t="s">
        <v>136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78</v>
      </c>
      <c r="E124" s="225" t="s">
        <v>150</v>
      </c>
      <c r="F124" s="225" t="s">
        <v>1290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SUM(P125:P149)</f>
        <v>0</v>
      </c>
      <c r="Q124" s="219"/>
      <c r="R124" s="220">
        <f>SUM(R125:R149)</f>
        <v>2.5626718400000001</v>
      </c>
      <c r="S124" s="219"/>
      <c r="T124" s="221">
        <f>SUM(T125:T149)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87</v>
      </c>
      <c r="AT124" s="223" t="s">
        <v>78</v>
      </c>
      <c r="AU124" s="223" t="s">
        <v>87</v>
      </c>
      <c r="AY124" s="222" t="s">
        <v>136</v>
      </c>
      <c r="BK124" s="224">
        <f>SUM(BK125:BK149)</f>
        <v>0</v>
      </c>
    </row>
    <row r="125" s="2" customFormat="1" ht="24.15" customHeight="1">
      <c r="A125" s="39"/>
      <c r="B125" s="40"/>
      <c r="C125" s="227" t="s">
        <v>87</v>
      </c>
      <c r="D125" s="227" t="s">
        <v>139</v>
      </c>
      <c r="E125" s="228" t="s">
        <v>1291</v>
      </c>
      <c r="F125" s="229" t="s">
        <v>1292</v>
      </c>
      <c r="G125" s="230" t="s">
        <v>442</v>
      </c>
      <c r="H125" s="231">
        <v>8</v>
      </c>
      <c r="I125" s="232"/>
      <c r="J125" s="233">
        <f>ROUND(I125*H125,2)</f>
        <v>0</v>
      </c>
      <c r="K125" s="229" t="s">
        <v>222</v>
      </c>
      <c r="L125" s="45"/>
      <c r="M125" s="234" t="s">
        <v>1</v>
      </c>
      <c r="N125" s="235" t="s">
        <v>44</v>
      </c>
      <c r="O125" s="92"/>
      <c r="P125" s="236">
        <f>O125*H125</f>
        <v>0</v>
      </c>
      <c r="Q125" s="236">
        <v>0.17488999999999999</v>
      </c>
      <c r="R125" s="236">
        <f>Q125*H125</f>
        <v>1.3991199999999999</v>
      </c>
      <c r="S125" s="236">
        <v>0</v>
      </c>
      <c r="T125" s="237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8" t="s">
        <v>155</v>
      </c>
      <c r="AT125" s="238" t="s">
        <v>139</v>
      </c>
      <c r="AU125" s="238" t="s">
        <v>89</v>
      </c>
      <c r="AY125" s="18" t="s">
        <v>136</v>
      </c>
      <c r="BE125" s="239">
        <f>IF(N125="základní",J125,0)</f>
        <v>0</v>
      </c>
      <c r="BF125" s="239">
        <f>IF(N125="snížená",J125,0)</f>
        <v>0</v>
      </c>
      <c r="BG125" s="239">
        <f>IF(N125="zákl. přenesená",J125,0)</f>
        <v>0</v>
      </c>
      <c r="BH125" s="239">
        <f>IF(N125="sníž. přenesená",J125,0)</f>
        <v>0</v>
      </c>
      <c r="BI125" s="239">
        <f>IF(N125="nulová",J125,0)</f>
        <v>0</v>
      </c>
      <c r="BJ125" s="18" t="s">
        <v>87</v>
      </c>
      <c r="BK125" s="239">
        <f>ROUND(I125*H125,2)</f>
        <v>0</v>
      </c>
      <c r="BL125" s="18" t="s">
        <v>155</v>
      </c>
      <c r="BM125" s="238" t="s">
        <v>1355</v>
      </c>
    </row>
    <row r="126" s="2" customFormat="1">
      <c r="A126" s="39"/>
      <c r="B126" s="40"/>
      <c r="C126" s="41"/>
      <c r="D126" s="242" t="s">
        <v>224</v>
      </c>
      <c r="E126" s="41"/>
      <c r="F126" s="265" t="s">
        <v>1294</v>
      </c>
      <c r="G126" s="41"/>
      <c r="H126" s="41"/>
      <c r="I126" s="266"/>
      <c r="J126" s="41"/>
      <c r="K126" s="41"/>
      <c r="L126" s="45"/>
      <c r="M126" s="267"/>
      <c r="N126" s="268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224</v>
      </c>
      <c r="AU126" s="18" t="s">
        <v>89</v>
      </c>
    </row>
    <row r="127" s="14" customFormat="1">
      <c r="A127" s="14"/>
      <c r="B127" s="251"/>
      <c r="C127" s="252"/>
      <c r="D127" s="242" t="s">
        <v>145</v>
      </c>
      <c r="E127" s="253" t="s">
        <v>1</v>
      </c>
      <c r="F127" s="254" t="s">
        <v>1356</v>
      </c>
      <c r="G127" s="252"/>
      <c r="H127" s="255">
        <v>8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145</v>
      </c>
      <c r="AU127" s="261" t="s">
        <v>89</v>
      </c>
      <c r="AV127" s="14" t="s">
        <v>89</v>
      </c>
      <c r="AW127" s="14" t="s">
        <v>35</v>
      </c>
      <c r="AX127" s="14" t="s">
        <v>87</v>
      </c>
      <c r="AY127" s="261" t="s">
        <v>136</v>
      </c>
    </row>
    <row r="128" s="2" customFormat="1" ht="24.15" customHeight="1">
      <c r="A128" s="39"/>
      <c r="B128" s="40"/>
      <c r="C128" s="280" t="s">
        <v>89</v>
      </c>
      <c r="D128" s="280" t="s">
        <v>351</v>
      </c>
      <c r="E128" s="281" t="s">
        <v>1297</v>
      </c>
      <c r="F128" s="282" t="s">
        <v>1298</v>
      </c>
      <c r="G128" s="283" t="s">
        <v>442</v>
      </c>
      <c r="H128" s="284">
        <v>6</v>
      </c>
      <c r="I128" s="285"/>
      <c r="J128" s="286">
        <f>ROUND(I128*H128,2)</f>
        <v>0</v>
      </c>
      <c r="K128" s="282" t="s">
        <v>1</v>
      </c>
      <c r="L128" s="287"/>
      <c r="M128" s="288" t="s">
        <v>1</v>
      </c>
      <c r="N128" s="289" t="s">
        <v>44</v>
      </c>
      <c r="O128" s="92"/>
      <c r="P128" s="236">
        <f>O128*H128</f>
        <v>0</v>
      </c>
      <c r="Q128" s="236">
        <v>0.0035000000000000001</v>
      </c>
      <c r="R128" s="236">
        <f>Q128*H128</f>
        <v>0.021000000000000001</v>
      </c>
      <c r="S128" s="236">
        <v>0</v>
      </c>
      <c r="T128" s="237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8" t="s">
        <v>171</v>
      </c>
      <c r="AT128" s="238" t="s">
        <v>351</v>
      </c>
      <c r="AU128" s="238" t="s">
        <v>89</v>
      </c>
      <c r="AY128" s="18" t="s">
        <v>136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8" t="s">
        <v>87</v>
      </c>
      <c r="BK128" s="239">
        <f>ROUND(I128*H128,2)</f>
        <v>0</v>
      </c>
      <c r="BL128" s="18" t="s">
        <v>155</v>
      </c>
      <c r="BM128" s="238" t="s">
        <v>1357</v>
      </c>
    </row>
    <row r="129" s="14" customFormat="1">
      <c r="A129" s="14"/>
      <c r="B129" s="251"/>
      <c r="C129" s="252"/>
      <c r="D129" s="242" t="s">
        <v>145</v>
      </c>
      <c r="E129" s="253" t="s">
        <v>1</v>
      </c>
      <c r="F129" s="254" t="s">
        <v>1358</v>
      </c>
      <c r="G129" s="252"/>
      <c r="H129" s="255">
        <v>6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145</v>
      </c>
      <c r="AU129" s="261" t="s">
        <v>89</v>
      </c>
      <c r="AV129" s="14" t="s">
        <v>89</v>
      </c>
      <c r="AW129" s="14" t="s">
        <v>35</v>
      </c>
      <c r="AX129" s="14" t="s">
        <v>87</v>
      </c>
      <c r="AY129" s="261" t="s">
        <v>136</v>
      </c>
    </row>
    <row r="130" s="2" customFormat="1" ht="21.75" customHeight="1">
      <c r="A130" s="39"/>
      <c r="B130" s="40"/>
      <c r="C130" s="280" t="s">
        <v>150</v>
      </c>
      <c r="D130" s="280" t="s">
        <v>351</v>
      </c>
      <c r="E130" s="281" t="s">
        <v>1302</v>
      </c>
      <c r="F130" s="282" t="s">
        <v>1303</v>
      </c>
      <c r="G130" s="283" t="s">
        <v>442</v>
      </c>
      <c r="H130" s="284">
        <v>2</v>
      </c>
      <c r="I130" s="285"/>
      <c r="J130" s="286">
        <f>ROUND(I130*H130,2)</f>
        <v>0</v>
      </c>
      <c r="K130" s="282" t="s">
        <v>1</v>
      </c>
      <c r="L130" s="287"/>
      <c r="M130" s="288" t="s">
        <v>1</v>
      </c>
      <c r="N130" s="289" t="s">
        <v>44</v>
      </c>
      <c r="O130" s="92"/>
      <c r="P130" s="236">
        <f>O130*H130</f>
        <v>0</v>
      </c>
      <c r="Q130" s="236">
        <v>0.0028999999999999998</v>
      </c>
      <c r="R130" s="236">
        <f>Q130*H130</f>
        <v>0.0057999999999999996</v>
      </c>
      <c r="S130" s="236">
        <v>0</v>
      </c>
      <c r="T130" s="237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8" t="s">
        <v>171</v>
      </c>
      <c r="AT130" s="238" t="s">
        <v>351</v>
      </c>
      <c r="AU130" s="238" t="s">
        <v>89</v>
      </c>
      <c r="AY130" s="18" t="s">
        <v>136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8" t="s">
        <v>87</v>
      </c>
      <c r="BK130" s="239">
        <f>ROUND(I130*H130,2)</f>
        <v>0</v>
      </c>
      <c r="BL130" s="18" t="s">
        <v>155</v>
      </c>
      <c r="BM130" s="238" t="s">
        <v>1359</v>
      </c>
    </row>
    <row r="131" s="14" customFormat="1">
      <c r="A131" s="14"/>
      <c r="B131" s="251"/>
      <c r="C131" s="252"/>
      <c r="D131" s="242" t="s">
        <v>145</v>
      </c>
      <c r="E131" s="253" t="s">
        <v>1</v>
      </c>
      <c r="F131" s="254" t="s">
        <v>1360</v>
      </c>
      <c r="G131" s="252"/>
      <c r="H131" s="255">
        <v>2</v>
      </c>
      <c r="I131" s="256"/>
      <c r="J131" s="252"/>
      <c r="K131" s="252"/>
      <c r="L131" s="257"/>
      <c r="M131" s="258"/>
      <c r="N131" s="259"/>
      <c r="O131" s="259"/>
      <c r="P131" s="259"/>
      <c r="Q131" s="259"/>
      <c r="R131" s="259"/>
      <c r="S131" s="259"/>
      <c r="T131" s="26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1" t="s">
        <v>145</v>
      </c>
      <c r="AU131" s="261" t="s">
        <v>89</v>
      </c>
      <c r="AV131" s="14" t="s">
        <v>89</v>
      </c>
      <c r="AW131" s="14" t="s">
        <v>35</v>
      </c>
      <c r="AX131" s="14" t="s">
        <v>87</v>
      </c>
      <c r="AY131" s="261" t="s">
        <v>136</v>
      </c>
    </row>
    <row r="132" s="2" customFormat="1" ht="24.15" customHeight="1">
      <c r="A132" s="39"/>
      <c r="B132" s="40"/>
      <c r="C132" s="227" t="s">
        <v>155</v>
      </c>
      <c r="D132" s="227" t="s">
        <v>139</v>
      </c>
      <c r="E132" s="228" t="s">
        <v>1306</v>
      </c>
      <c r="F132" s="229" t="s">
        <v>1307</v>
      </c>
      <c r="G132" s="230" t="s">
        <v>442</v>
      </c>
      <c r="H132" s="231">
        <v>2</v>
      </c>
      <c r="I132" s="232"/>
      <c r="J132" s="233">
        <f>ROUND(I132*H132,2)</f>
        <v>0</v>
      </c>
      <c r="K132" s="229" t="s">
        <v>1</v>
      </c>
      <c r="L132" s="45"/>
      <c r="M132" s="234" t="s">
        <v>1</v>
      </c>
      <c r="N132" s="235" t="s">
        <v>44</v>
      </c>
      <c r="O132" s="92"/>
      <c r="P132" s="236">
        <f>O132*H132</f>
        <v>0</v>
      </c>
      <c r="Q132" s="236">
        <v>0.17488999999999999</v>
      </c>
      <c r="R132" s="236">
        <f>Q132*H132</f>
        <v>0.34977999999999998</v>
      </c>
      <c r="S132" s="236">
        <v>0</v>
      </c>
      <c r="T132" s="237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8" t="s">
        <v>155</v>
      </c>
      <c r="AT132" s="238" t="s">
        <v>139</v>
      </c>
      <c r="AU132" s="238" t="s">
        <v>89</v>
      </c>
      <c r="AY132" s="18" t="s">
        <v>136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8" t="s">
        <v>87</v>
      </c>
      <c r="BK132" s="239">
        <f>ROUND(I132*H132,2)</f>
        <v>0</v>
      </c>
      <c r="BL132" s="18" t="s">
        <v>155</v>
      </c>
      <c r="BM132" s="238" t="s">
        <v>1361</v>
      </c>
    </row>
    <row r="133" s="2" customFormat="1">
      <c r="A133" s="39"/>
      <c r="B133" s="40"/>
      <c r="C133" s="41"/>
      <c r="D133" s="242" t="s">
        <v>224</v>
      </c>
      <c r="E133" s="41"/>
      <c r="F133" s="265" t="s">
        <v>1294</v>
      </c>
      <c r="G133" s="41"/>
      <c r="H133" s="41"/>
      <c r="I133" s="266"/>
      <c r="J133" s="41"/>
      <c r="K133" s="41"/>
      <c r="L133" s="45"/>
      <c r="M133" s="267"/>
      <c r="N133" s="268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224</v>
      </c>
      <c r="AU133" s="18" t="s">
        <v>89</v>
      </c>
    </row>
    <row r="134" s="14" customFormat="1">
      <c r="A134" s="14"/>
      <c r="B134" s="251"/>
      <c r="C134" s="252"/>
      <c r="D134" s="242" t="s">
        <v>145</v>
      </c>
      <c r="E134" s="253" t="s">
        <v>1</v>
      </c>
      <c r="F134" s="254" t="s">
        <v>1360</v>
      </c>
      <c r="G134" s="252"/>
      <c r="H134" s="255">
        <v>2</v>
      </c>
      <c r="I134" s="256"/>
      <c r="J134" s="252"/>
      <c r="K134" s="252"/>
      <c r="L134" s="257"/>
      <c r="M134" s="258"/>
      <c r="N134" s="259"/>
      <c r="O134" s="259"/>
      <c r="P134" s="259"/>
      <c r="Q134" s="259"/>
      <c r="R134" s="259"/>
      <c r="S134" s="259"/>
      <c r="T134" s="26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1" t="s">
        <v>145</v>
      </c>
      <c r="AU134" s="261" t="s">
        <v>89</v>
      </c>
      <c r="AV134" s="14" t="s">
        <v>89</v>
      </c>
      <c r="AW134" s="14" t="s">
        <v>35</v>
      </c>
      <c r="AX134" s="14" t="s">
        <v>87</v>
      </c>
      <c r="AY134" s="261" t="s">
        <v>136</v>
      </c>
    </row>
    <row r="135" s="2" customFormat="1" ht="16.5" customHeight="1">
      <c r="A135" s="39"/>
      <c r="B135" s="40"/>
      <c r="C135" s="280" t="s">
        <v>135</v>
      </c>
      <c r="D135" s="280" t="s">
        <v>351</v>
      </c>
      <c r="E135" s="281" t="s">
        <v>1309</v>
      </c>
      <c r="F135" s="282" t="s">
        <v>1310</v>
      </c>
      <c r="G135" s="283" t="s">
        <v>442</v>
      </c>
      <c r="H135" s="284">
        <v>2</v>
      </c>
      <c r="I135" s="285"/>
      <c r="J135" s="286">
        <f>ROUND(I135*H135,2)</f>
        <v>0</v>
      </c>
      <c r="K135" s="282" t="s">
        <v>1</v>
      </c>
      <c r="L135" s="287"/>
      <c r="M135" s="288" t="s">
        <v>1</v>
      </c>
      <c r="N135" s="289" t="s">
        <v>44</v>
      </c>
      <c r="O135" s="92"/>
      <c r="P135" s="236">
        <f>O135*H135</f>
        <v>0</v>
      </c>
      <c r="Q135" s="236">
        <v>0.0028999999999999998</v>
      </c>
      <c r="R135" s="236">
        <f>Q135*H135</f>
        <v>0.0057999999999999996</v>
      </c>
      <c r="S135" s="236">
        <v>0</v>
      </c>
      <c r="T135" s="237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8" t="s">
        <v>171</v>
      </c>
      <c r="AT135" s="238" t="s">
        <v>351</v>
      </c>
      <c r="AU135" s="238" t="s">
        <v>89</v>
      </c>
      <c r="AY135" s="18" t="s">
        <v>136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8" t="s">
        <v>87</v>
      </c>
      <c r="BK135" s="239">
        <f>ROUND(I135*H135,2)</f>
        <v>0</v>
      </c>
      <c r="BL135" s="18" t="s">
        <v>155</v>
      </c>
      <c r="BM135" s="238" t="s">
        <v>1362</v>
      </c>
    </row>
    <row r="136" s="14" customFormat="1">
      <c r="A136" s="14"/>
      <c r="B136" s="251"/>
      <c r="C136" s="252"/>
      <c r="D136" s="242" t="s">
        <v>145</v>
      </c>
      <c r="E136" s="253" t="s">
        <v>1</v>
      </c>
      <c r="F136" s="254" t="s">
        <v>1360</v>
      </c>
      <c r="G136" s="252"/>
      <c r="H136" s="255">
        <v>2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145</v>
      </c>
      <c r="AU136" s="261" t="s">
        <v>89</v>
      </c>
      <c r="AV136" s="14" t="s">
        <v>89</v>
      </c>
      <c r="AW136" s="14" t="s">
        <v>35</v>
      </c>
      <c r="AX136" s="14" t="s">
        <v>87</v>
      </c>
      <c r="AY136" s="261" t="s">
        <v>136</v>
      </c>
    </row>
    <row r="137" s="2" customFormat="1" ht="24.15" customHeight="1">
      <c r="A137" s="39"/>
      <c r="B137" s="40"/>
      <c r="C137" s="227" t="s">
        <v>163</v>
      </c>
      <c r="D137" s="227" t="s">
        <v>139</v>
      </c>
      <c r="E137" s="228" t="s">
        <v>1320</v>
      </c>
      <c r="F137" s="229" t="s">
        <v>1321</v>
      </c>
      <c r="G137" s="230" t="s">
        <v>442</v>
      </c>
      <c r="H137" s="231">
        <v>7</v>
      </c>
      <c r="I137" s="232"/>
      <c r="J137" s="233">
        <f>ROUND(I137*H137,2)</f>
        <v>0</v>
      </c>
      <c r="K137" s="229" t="s">
        <v>222</v>
      </c>
      <c r="L137" s="45"/>
      <c r="M137" s="234" t="s">
        <v>1</v>
      </c>
      <c r="N137" s="235" t="s">
        <v>44</v>
      </c>
      <c r="O137" s="92"/>
      <c r="P137" s="236">
        <f>O137*H137</f>
        <v>0</v>
      </c>
      <c r="Q137" s="236">
        <v>0.0011999999999999999</v>
      </c>
      <c r="R137" s="236">
        <f>Q137*H137</f>
        <v>0.0083999999999999995</v>
      </c>
      <c r="S137" s="236">
        <v>0</v>
      </c>
      <c r="T137" s="237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8" t="s">
        <v>155</v>
      </c>
      <c r="AT137" s="238" t="s">
        <v>139</v>
      </c>
      <c r="AU137" s="238" t="s">
        <v>89</v>
      </c>
      <c r="AY137" s="18" t="s">
        <v>136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8" t="s">
        <v>87</v>
      </c>
      <c r="BK137" s="239">
        <f>ROUND(I137*H137,2)</f>
        <v>0</v>
      </c>
      <c r="BL137" s="18" t="s">
        <v>155</v>
      </c>
      <c r="BM137" s="238" t="s">
        <v>1363</v>
      </c>
    </row>
    <row r="138" s="2" customFormat="1">
      <c r="A138" s="39"/>
      <c r="B138" s="40"/>
      <c r="C138" s="41"/>
      <c r="D138" s="242" t="s">
        <v>224</v>
      </c>
      <c r="E138" s="41"/>
      <c r="F138" s="265" t="s">
        <v>225</v>
      </c>
      <c r="G138" s="41"/>
      <c r="H138" s="41"/>
      <c r="I138" s="266"/>
      <c r="J138" s="41"/>
      <c r="K138" s="41"/>
      <c r="L138" s="45"/>
      <c r="M138" s="267"/>
      <c r="N138" s="268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224</v>
      </c>
      <c r="AU138" s="18" t="s">
        <v>89</v>
      </c>
    </row>
    <row r="139" s="14" customFormat="1">
      <c r="A139" s="14"/>
      <c r="B139" s="251"/>
      <c r="C139" s="252"/>
      <c r="D139" s="242" t="s">
        <v>145</v>
      </c>
      <c r="E139" s="253" t="s">
        <v>1</v>
      </c>
      <c r="F139" s="254" t="s">
        <v>1364</v>
      </c>
      <c r="G139" s="252"/>
      <c r="H139" s="255">
        <v>7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145</v>
      </c>
      <c r="AU139" s="261" t="s">
        <v>89</v>
      </c>
      <c r="AV139" s="14" t="s">
        <v>89</v>
      </c>
      <c r="AW139" s="14" t="s">
        <v>35</v>
      </c>
      <c r="AX139" s="14" t="s">
        <v>87</v>
      </c>
      <c r="AY139" s="261" t="s">
        <v>136</v>
      </c>
    </row>
    <row r="140" s="2" customFormat="1" ht="16.5" customHeight="1">
      <c r="A140" s="39"/>
      <c r="B140" s="40"/>
      <c r="C140" s="280" t="s">
        <v>167</v>
      </c>
      <c r="D140" s="280" t="s">
        <v>351</v>
      </c>
      <c r="E140" s="281" t="s">
        <v>1325</v>
      </c>
      <c r="F140" s="282" t="s">
        <v>1326</v>
      </c>
      <c r="G140" s="283" t="s">
        <v>442</v>
      </c>
      <c r="H140" s="284">
        <v>7</v>
      </c>
      <c r="I140" s="285"/>
      <c r="J140" s="286">
        <f>ROUND(I140*H140,2)</f>
        <v>0</v>
      </c>
      <c r="K140" s="282" t="s">
        <v>222</v>
      </c>
      <c r="L140" s="287"/>
      <c r="M140" s="288" t="s">
        <v>1</v>
      </c>
      <c r="N140" s="289" t="s">
        <v>44</v>
      </c>
      <c r="O140" s="92"/>
      <c r="P140" s="236">
        <f>O140*H140</f>
        <v>0</v>
      </c>
      <c r="Q140" s="236">
        <v>0.096000000000000002</v>
      </c>
      <c r="R140" s="236">
        <f>Q140*H140</f>
        <v>0.67200000000000004</v>
      </c>
      <c r="S140" s="236">
        <v>0</v>
      </c>
      <c r="T140" s="237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8" t="s">
        <v>171</v>
      </c>
      <c r="AT140" s="238" t="s">
        <v>351</v>
      </c>
      <c r="AU140" s="238" t="s">
        <v>89</v>
      </c>
      <c r="AY140" s="18" t="s">
        <v>136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8" t="s">
        <v>87</v>
      </c>
      <c r="BK140" s="239">
        <f>ROUND(I140*H140,2)</f>
        <v>0</v>
      </c>
      <c r="BL140" s="18" t="s">
        <v>155</v>
      </c>
      <c r="BM140" s="238" t="s">
        <v>1365</v>
      </c>
    </row>
    <row r="141" s="2" customFormat="1" ht="24.15" customHeight="1">
      <c r="A141" s="39"/>
      <c r="B141" s="40"/>
      <c r="C141" s="227" t="s">
        <v>171</v>
      </c>
      <c r="D141" s="227" t="s">
        <v>139</v>
      </c>
      <c r="E141" s="228" t="s">
        <v>1335</v>
      </c>
      <c r="F141" s="229" t="s">
        <v>1336</v>
      </c>
      <c r="G141" s="230" t="s">
        <v>442</v>
      </c>
      <c r="H141" s="231">
        <v>1</v>
      </c>
      <c r="I141" s="232"/>
      <c r="J141" s="233">
        <f>ROUND(I141*H141,2)</f>
        <v>0</v>
      </c>
      <c r="K141" s="229" t="s">
        <v>222</v>
      </c>
      <c r="L141" s="45"/>
      <c r="M141" s="234" t="s">
        <v>1</v>
      </c>
      <c r="N141" s="235" t="s">
        <v>44</v>
      </c>
      <c r="O141" s="92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8" t="s">
        <v>155</v>
      </c>
      <c r="AT141" s="238" t="s">
        <v>139</v>
      </c>
      <c r="AU141" s="238" t="s">
        <v>89</v>
      </c>
      <c r="AY141" s="18" t="s">
        <v>136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8" t="s">
        <v>87</v>
      </c>
      <c r="BK141" s="239">
        <f>ROUND(I141*H141,2)</f>
        <v>0</v>
      </c>
      <c r="BL141" s="18" t="s">
        <v>155</v>
      </c>
      <c r="BM141" s="238" t="s">
        <v>1366</v>
      </c>
    </row>
    <row r="142" s="2" customFormat="1">
      <c r="A142" s="39"/>
      <c r="B142" s="40"/>
      <c r="C142" s="41"/>
      <c r="D142" s="242" t="s">
        <v>224</v>
      </c>
      <c r="E142" s="41"/>
      <c r="F142" s="265" t="s">
        <v>225</v>
      </c>
      <c r="G142" s="41"/>
      <c r="H142" s="41"/>
      <c r="I142" s="266"/>
      <c r="J142" s="41"/>
      <c r="K142" s="41"/>
      <c r="L142" s="45"/>
      <c r="M142" s="267"/>
      <c r="N142" s="268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224</v>
      </c>
      <c r="AU142" s="18" t="s">
        <v>89</v>
      </c>
    </row>
    <row r="143" s="14" customFormat="1">
      <c r="A143" s="14"/>
      <c r="B143" s="251"/>
      <c r="C143" s="252"/>
      <c r="D143" s="242" t="s">
        <v>145</v>
      </c>
      <c r="E143" s="253" t="s">
        <v>1</v>
      </c>
      <c r="F143" s="254" t="s">
        <v>1367</v>
      </c>
      <c r="G143" s="252"/>
      <c r="H143" s="255">
        <v>1</v>
      </c>
      <c r="I143" s="256"/>
      <c r="J143" s="252"/>
      <c r="K143" s="252"/>
      <c r="L143" s="257"/>
      <c r="M143" s="258"/>
      <c r="N143" s="259"/>
      <c r="O143" s="259"/>
      <c r="P143" s="259"/>
      <c r="Q143" s="259"/>
      <c r="R143" s="259"/>
      <c r="S143" s="259"/>
      <c r="T143" s="26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1" t="s">
        <v>145</v>
      </c>
      <c r="AU143" s="261" t="s">
        <v>89</v>
      </c>
      <c r="AV143" s="14" t="s">
        <v>89</v>
      </c>
      <c r="AW143" s="14" t="s">
        <v>35</v>
      </c>
      <c r="AX143" s="14" t="s">
        <v>87</v>
      </c>
      <c r="AY143" s="261" t="s">
        <v>136</v>
      </c>
    </row>
    <row r="144" s="2" customFormat="1" ht="24.15" customHeight="1">
      <c r="A144" s="39"/>
      <c r="B144" s="40"/>
      <c r="C144" s="280" t="s">
        <v>175</v>
      </c>
      <c r="D144" s="280" t="s">
        <v>351</v>
      </c>
      <c r="E144" s="281" t="s">
        <v>1368</v>
      </c>
      <c r="F144" s="282" t="s">
        <v>1369</v>
      </c>
      <c r="G144" s="283" t="s">
        <v>442</v>
      </c>
      <c r="H144" s="284">
        <v>1</v>
      </c>
      <c r="I144" s="285"/>
      <c r="J144" s="286">
        <f>ROUND(I144*H144,2)</f>
        <v>0</v>
      </c>
      <c r="K144" s="282" t="s">
        <v>1</v>
      </c>
      <c r="L144" s="287"/>
      <c r="M144" s="288" t="s">
        <v>1</v>
      </c>
      <c r="N144" s="289" t="s">
        <v>44</v>
      </c>
      <c r="O144" s="92"/>
      <c r="P144" s="236">
        <f>O144*H144</f>
        <v>0</v>
      </c>
      <c r="Q144" s="236">
        <v>0.056800000000000003</v>
      </c>
      <c r="R144" s="236">
        <f>Q144*H144</f>
        <v>0.056800000000000003</v>
      </c>
      <c r="S144" s="236">
        <v>0</v>
      </c>
      <c r="T144" s="237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8" t="s">
        <v>171</v>
      </c>
      <c r="AT144" s="238" t="s">
        <v>351</v>
      </c>
      <c r="AU144" s="238" t="s">
        <v>89</v>
      </c>
      <c r="AY144" s="18" t="s">
        <v>136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8" t="s">
        <v>87</v>
      </c>
      <c r="BK144" s="239">
        <f>ROUND(I144*H144,2)</f>
        <v>0</v>
      </c>
      <c r="BL144" s="18" t="s">
        <v>155</v>
      </c>
      <c r="BM144" s="238" t="s">
        <v>1370</v>
      </c>
    </row>
    <row r="145" s="2" customFormat="1" ht="24.15" customHeight="1">
      <c r="A145" s="39"/>
      <c r="B145" s="40"/>
      <c r="C145" s="227" t="s">
        <v>180</v>
      </c>
      <c r="D145" s="227" t="s">
        <v>139</v>
      </c>
      <c r="E145" s="228" t="s">
        <v>1341</v>
      </c>
      <c r="F145" s="229" t="s">
        <v>1342</v>
      </c>
      <c r="G145" s="230" t="s">
        <v>251</v>
      </c>
      <c r="H145" s="231">
        <v>21.149999999999999</v>
      </c>
      <c r="I145" s="232"/>
      <c r="J145" s="233">
        <f>ROUND(I145*H145,2)</f>
        <v>0</v>
      </c>
      <c r="K145" s="229" t="s">
        <v>222</v>
      </c>
      <c r="L145" s="45"/>
      <c r="M145" s="234" t="s">
        <v>1</v>
      </c>
      <c r="N145" s="235" t="s">
        <v>44</v>
      </c>
      <c r="O145" s="92"/>
      <c r="P145" s="236">
        <f>O145*H145</f>
        <v>0</v>
      </c>
      <c r="Q145" s="236">
        <v>0</v>
      </c>
      <c r="R145" s="236">
        <f>Q145*H145</f>
        <v>0</v>
      </c>
      <c r="S145" s="236">
        <v>0</v>
      </c>
      <c r="T145" s="237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8" t="s">
        <v>155</v>
      </c>
      <c r="AT145" s="238" t="s">
        <v>139</v>
      </c>
      <c r="AU145" s="238" t="s">
        <v>89</v>
      </c>
      <c r="AY145" s="18" t="s">
        <v>136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8" t="s">
        <v>87</v>
      </c>
      <c r="BK145" s="239">
        <f>ROUND(I145*H145,2)</f>
        <v>0</v>
      </c>
      <c r="BL145" s="18" t="s">
        <v>155</v>
      </c>
      <c r="BM145" s="238" t="s">
        <v>1371</v>
      </c>
    </row>
    <row r="146" s="2" customFormat="1">
      <c r="A146" s="39"/>
      <c r="B146" s="40"/>
      <c r="C146" s="41"/>
      <c r="D146" s="242" t="s">
        <v>224</v>
      </c>
      <c r="E146" s="41"/>
      <c r="F146" s="265" t="s">
        <v>225</v>
      </c>
      <c r="G146" s="41"/>
      <c r="H146" s="41"/>
      <c r="I146" s="266"/>
      <c r="J146" s="41"/>
      <c r="K146" s="41"/>
      <c r="L146" s="45"/>
      <c r="M146" s="267"/>
      <c r="N146" s="268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224</v>
      </c>
      <c r="AU146" s="18" t="s">
        <v>89</v>
      </c>
    </row>
    <row r="147" s="14" customFormat="1">
      <c r="A147" s="14"/>
      <c r="B147" s="251"/>
      <c r="C147" s="252"/>
      <c r="D147" s="242" t="s">
        <v>145</v>
      </c>
      <c r="E147" s="253" t="s">
        <v>1</v>
      </c>
      <c r="F147" s="254" t="s">
        <v>1372</v>
      </c>
      <c r="G147" s="252"/>
      <c r="H147" s="255">
        <v>21.149999999999999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145</v>
      </c>
      <c r="AU147" s="261" t="s">
        <v>89</v>
      </c>
      <c r="AV147" s="14" t="s">
        <v>89</v>
      </c>
      <c r="AW147" s="14" t="s">
        <v>35</v>
      </c>
      <c r="AX147" s="14" t="s">
        <v>87</v>
      </c>
      <c r="AY147" s="261" t="s">
        <v>136</v>
      </c>
    </row>
    <row r="148" s="2" customFormat="1" ht="24.15" customHeight="1">
      <c r="A148" s="39"/>
      <c r="B148" s="40"/>
      <c r="C148" s="280" t="s">
        <v>187</v>
      </c>
      <c r="D148" s="280" t="s">
        <v>351</v>
      </c>
      <c r="E148" s="281" t="s">
        <v>1345</v>
      </c>
      <c r="F148" s="282" t="s">
        <v>1346</v>
      </c>
      <c r="G148" s="283" t="s">
        <v>251</v>
      </c>
      <c r="H148" s="284">
        <v>22.207999999999998</v>
      </c>
      <c r="I148" s="285"/>
      <c r="J148" s="286">
        <f>ROUND(I148*H148,2)</f>
        <v>0</v>
      </c>
      <c r="K148" s="282" t="s">
        <v>222</v>
      </c>
      <c r="L148" s="287"/>
      <c r="M148" s="288" t="s">
        <v>1</v>
      </c>
      <c r="N148" s="289" t="s">
        <v>44</v>
      </c>
      <c r="O148" s="92"/>
      <c r="P148" s="236">
        <f>O148*H148</f>
        <v>0</v>
      </c>
      <c r="Q148" s="236">
        <v>0.00198</v>
      </c>
      <c r="R148" s="236">
        <f>Q148*H148</f>
        <v>0.043971839999999998</v>
      </c>
      <c r="S148" s="236">
        <v>0</v>
      </c>
      <c r="T148" s="237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8" t="s">
        <v>171</v>
      </c>
      <c r="AT148" s="238" t="s">
        <v>351</v>
      </c>
      <c r="AU148" s="238" t="s">
        <v>89</v>
      </c>
      <c r="AY148" s="18" t="s">
        <v>136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8" t="s">
        <v>87</v>
      </c>
      <c r="BK148" s="239">
        <f>ROUND(I148*H148,2)</f>
        <v>0</v>
      </c>
      <c r="BL148" s="18" t="s">
        <v>155</v>
      </c>
      <c r="BM148" s="238" t="s">
        <v>1373</v>
      </c>
    </row>
    <row r="149" s="14" customFormat="1">
      <c r="A149" s="14"/>
      <c r="B149" s="251"/>
      <c r="C149" s="252"/>
      <c r="D149" s="242" t="s">
        <v>145</v>
      </c>
      <c r="E149" s="252"/>
      <c r="F149" s="254" t="s">
        <v>1374</v>
      </c>
      <c r="G149" s="252"/>
      <c r="H149" s="255">
        <v>22.207999999999998</v>
      </c>
      <c r="I149" s="256"/>
      <c r="J149" s="252"/>
      <c r="K149" s="252"/>
      <c r="L149" s="257"/>
      <c r="M149" s="262"/>
      <c r="N149" s="263"/>
      <c r="O149" s="263"/>
      <c r="P149" s="263"/>
      <c r="Q149" s="263"/>
      <c r="R149" s="263"/>
      <c r="S149" s="263"/>
      <c r="T149" s="26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145</v>
      </c>
      <c r="AU149" s="261" t="s">
        <v>89</v>
      </c>
      <c r="AV149" s="14" t="s">
        <v>89</v>
      </c>
      <c r="AW149" s="14" t="s">
        <v>4</v>
      </c>
      <c r="AX149" s="14" t="s">
        <v>87</v>
      </c>
      <c r="AY149" s="261" t="s">
        <v>136</v>
      </c>
    </row>
    <row r="150" s="2" customFormat="1" ht="6.96" customHeight="1">
      <c r="A150" s="39"/>
      <c r="B150" s="67"/>
      <c r="C150" s="68"/>
      <c r="D150" s="68"/>
      <c r="E150" s="68"/>
      <c r="F150" s="68"/>
      <c r="G150" s="68"/>
      <c r="H150" s="68"/>
      <c r="I150" s="68"/>
      <c r="J150" s="68"/>
      <c r="K150" s="68"/>
      <c r="L150" s="45"/>
      <c r="M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</row>
  </sheetData>
  <sheetProtection sheet="1" autoFilter="0" formatColumns="0" formatRows="0" objects="1" scenarios="1" spinCount="100000" saltValue="bSGuzaIyJM0jsANlt3iojV4Z+BB+byteKxBwS3mPHH3B0fbMZoV8muDb517KNT1V4DceRK3bvnSjTjPKHePq5g==" hashValue="h2xF1FM1i6VX0LvYa4FIOEtRVEsaJjqe9/IdYbYhnt2gCt+5als8tTOQYGDPmbNKa/1YJGa1Dr4uThpxRsFT0g==" algorithmName="SHA-512" password="CC35"/>
  <autoFilter ref="C121:K14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107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89</v>
      </c>
    </row>
    <row r="4" s="1" customFormat="1" ht="24.96" customHeight="1">
      <c r="B4" s="21"/>
      <c r="D4" s="149" t="s">
        <v>108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16.5" customHeight="1">
      <c r="B7" s="21"/>
      <c r="E7" s="152" t="str">
        <f>'Rekapitulace stavby'!K6</f>
        <v>Průchod kolem jezírka v Zelenči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109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1375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22. 9. 2025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27</v>
      </c>
      <c r="F15" s="39"/>
      <c r="G15" s="39"/>
      <c r="H15" s="39"/>
      <c r="I15" s="151" t="s">
        <v>28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29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31</v>
      </c>
      <c r="E20" s="39"/>
      <c r="F20" s="39"/>
      <c r="G20" s="39"/>
      <c r="H20" s="39"/>
      <c r="I20" s="151" t="s">
        <v>25</v>
      </c>
      <c r="J20" s="142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33</v>
      </c>
      <c r="F21" s="39"/>
      <c r="G21" s="39"/>
      <c r="H21" s="39"/>
      <c r="I21" s="151" t="s">
        <v>28</v>
      </c>
      <c r="J21" s="142" t="s">
        <v>34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36</v>
      </c>
      <c r="E23" s="39"/>
      <c r="F23" s="39"/>
      <c r="G23" s="39"/>
      <c r="H23" s="39"/>
      <c r="I23" s="151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37</v>
      </c>
      <c r="F24" s="39"/>
      <c r="G24" s="39"/>
      <c r="H24" s="39"/>
      <c r="I24" s="151" t="s">
        <v>28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38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39</v>
      </c>
      <c r="E30" s="39"/>
      <c r="F30" s="39"/>
      <c r="G30" s="39"/>
      <c r="H30" s="39"/>
      <c r="I30" s="39"/>
      <c r="J30" s="161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41</v>
      </c>
      <c r="G32" s="39"/>
      <c r="H32" s="39"/>
      <c r="I32" s="162" t="s">
        <v>40</v>
      </c>
      <c r="J32" s="162" t="s">
        <v>42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43</v>
      </c>
      <c r="E33" s="151" t="s">
        <v>44</v>
      </c>
      <c r="F33" s="164">
        <f>ROUND((SUM(BE118:BE157)),  2)</f>
        <v>0</v>
      </c>
      <c r="G33" s="39"/>
      <c r="H33" s="39"/>
      <c r="I33" s="165">
        <v>0.20999999999999999</v>
      </c>
      <c r="J33" s="164">
        <f>ROUND(((SUM(BE118:BE157))*I33),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45</v>
      </c>
      <c r="F34" s="164">
        <f>ROUND((SUM(BF118:BF157)),  2)</f>
        <v>0</v>
      </c>
      <c r="G34" s="39"/>
      <c r="H34" s="39"/>
      <c r="I34" s="165">
        <v>0.12</v>
      </c>
      <c r="J34" s="164">
        <f>ROUND(((SUM(BF118:BF157))*I34),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46</v>
      </c>
      <c r="F35" s="164">
        <f>ROUND((SUM(BG118:BG157)),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47</v>
      </c>
      <c r="F36" s="164">
        <f>ROUND((SUM(BH118:BH157)),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48</v>
      </c>
      <c r="F37" s="164">
        <f>ROUND((SUM(BI118:BI157)),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49</v>
      </c>
      <c r="E39" s="168"/>
      <c r="F39" s="168"/>
      <c r="G39" s="169" t="s">
        <v>50</v>
      </c>
      <c r="H39" s="170" t="s">
        <v>51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52</v>
      </c>
      <c r="E50" s="174"/>
      <c r="F50" s="174"/>
      <c r="G50" s="173" t="s">
        <v>53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54</v>
      </c>
      <c r="E61" s="176"/>
      <c r="F61" s="177" t="s">
        <v>55</v>
      </c>
      <c r="G61" s="175" t="s">
        <v>54</v>
      </c>
      <c r="H61" s="176"/>
      <c r="I61" s="176"/>
      <c r="J61" s="178" t="s">
        <v>55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56</v>
      </c>
      <c r="E65" s="179"/>
      <c r="F65" s="179"/>
      <c r="G65" s="173" t="s">
        <v>57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54</v>
      </c>
      <c r="E76" s="176"/>
      <c r="F76" s="177" t="s">
        <v>55</v>
      </c>
      <c r="G76" s="175" t="s">
        <v>54</v>
      </c>
      <c r="H76" s="176"/>
      <c r="I76" s="176"/>
      <c r="J76" s="178" t="s">
        <v>55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111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4" t="str">
        <f>E7</f>
        <v>Průchod kolem jezírka v Zelenči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109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 xml:space="preserve">SO 801 - Sadové a terénní úpravy 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Obec Zeleneč</v>
      </c>
      <c r="G89" s="41"/>
      <c r="H89" s="41"/>
      <c r="I89" s="33" t="s">
        <v>22</v>
      </c>
      <c r="J89" s="80" t="str">
        <f>IF(J12="","",J12)</f>
        <v>22. 9. 2025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Zeleneč, Kasalova 467, 250 91 Zeleneč</v>
      </c>
      <c r="G91" s="41"/>
      <c r="H91" s="41"/>
      <c r="I91" s="33" t="s">
        <v>31</v>
      </c>
      <c r="J91" s="37" t="str">
        <f>E21</f>
        <v>PRODIN a.s., K Vápence 2745, 530 02 Pardubice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36</v>
      </c>
      <c r="J92" s="37" t="str">
        <f>E24</f>
        <v>Jana Förstlová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112</v>
      </c>
      <c r="D94" s="186"/>
      <c r="E94" s="186"/>
      <c r="F94" s="186"/>
      <c r="G94" s="186"/>
      <c r="H94" s="186"/>
      <c r="I94" s="186"/>
      <c r="J94" s="187" t="s">
        <v>113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114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115</v>
      </c>
    </row>
    <row r="97" s="9" customFormat="1" ht="24.96" customHeight="1">
      <c r="A97" s="9"/>
      <c r="B97" s="189"/>
      <c r="C97" s="190"/>
      <c r="D97" s="191" t="s">
        <v>205</v>
      </c>
      <c r="E97" s="192"/>
      <c r="F97" s="192"/>
      <c r="G97" s="192"/>
      <c r="H97" s="192"/>
      <c r="I97" s="192"/>
      <c r="J97" s="193">
        <f>J119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206</v>
      </c>
      <c r="E98" s="197"/>
      <c r="F98" s="197"/>
      <c r="G98" s="197"/>
      <c r="H98" s="197"/>
      <c r="I98" s="197"/>
      <c r="J98" s="198">
        <f>J120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120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84" t="str">
        <f>E7</f>
        <v>Průchod kolem jezírka v Zelenči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109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 xml:space="preserve">SO 801 - Sadové a terénní úpravy 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>Obec Zeleneč</v>
      </c>
      <c r="G112" s="41"/>
      <c r="H112" s="41"/>
      <c r="I112" s="33" t="s">
        <v>22</v>
      </c>
      <c r="J112" s="80" t="str">
        <f>IF(J12="","",J12)</f>
        <v>22. 9. 2025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40.05" customHeight="1">
      <c r="A114" s="39"/>
      <c r="B114" s="40"/>
      <c r="C114" s="33" t="s">
        <v>24</v>
      </c>
      <c r="D114" s="41"/>
      <c r="E114" s="41"/>
      <c r="F114" s="28" t="str">
        <f>E15</f>
        <v>Obec Zeleneč, Kasalova 467, 250 91 Zeleneč</v>
      </c>
      <c r="G114" s="41"/>
      <c r="H114" s="41"/>
      <c r="I114" s="33" t="s">
        <v>31</v>
      </c>
      <c r="J114" s="37" t="str">
        <f>E21</f>
        <v>PRODIN a.s., K Vápence 2745, 530 02 Pardubice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29</v>
      </c>
      <c r="D115" s="41"/>
      <c r="E115" s="41"/>
      <c r="F115" s="28" t="str">
        <f>IF(E18="","",E18)</f>
        <v>Vyplň údaj</v>
      </c>
      <c r="G115" s="41"/>
      <c r="H115" s="41"/>
      <c r="I115" s="33" t="s">
        <v>36</v>
      </c>
      <c r="J115" s="37" t="str">
        <f>E24</f>
        <v>Jana Förstlová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200"/>
      <c r="B117" s="201"/>
      <c r="C117" s="202" t="s">
        <v>121</v>
      </c>
      <c r="D117" s="203" t="s">
        <v>64</v>
      </c>
      <c r="E117" s="203" t="s">
        <v>60</v>
      </c>
      <c r="F117" s="203" t="s">
        <v>61</v>
      </c>
      <c r="G117" s="203" t="s">
        <v>122</v>
      </c>
      <c r="H117" s="203" t="s">
        <v>123</v>
      </c>
      <c r="I117" s="203" t="s">
        <v>124</v>
      </c>
      <c r="J117" s="203" t="s">
        <v>113</v>
      </c>
      <c r="K117" s="204" t="s">
        <v>125</v>
      </c>
      <c r="L117" s="205"/>
      <c r="M117" s="101" t="s">
        <v>1</v>
      </c>
      <c r="N117" s="102" t="s">
        <v>43</v>
      </c>
      <c r="O117" s="102" t="s">
        <v>126</v>
      </c>
      <c r="P117" s="102" t="s">
        <v>127</v>
      </c>
      <c r="Q117" s="102" t="s">
        <v>128</v>
      </c>
      <c r="R117" s="102" t="s">
        <v>129</v>
      </c>
      <c r="S117" s="102" t="s">
        <v>130</v>
      </c>
      <c r="T117" s="103" t="s">
        <v>131</v>
      </c>
      <c r="U117" s="200"/>
      <c r="V117" s="200"/>
      <c r="W117" s="200"/>
      <c r="X117" s="200"/>
      <c r="Y117" s="200"/>
      <c r="Z117" s="200"/>
      <c r="AA117" s="200"/>
      <c r="AB117" s="200"/>
      <c r="AC117" s="200"/>
      <c r="AD117" s="200"/>
      <c r="AE117" s="200"/>
    </row>
    <row r="118" s="2" customFormat="1" ht="22.8" customHeight="1">
      <c r="A118" s="39"/>
      <c r="B118" s="40"/>
      <c r="C118" s="108" t="s">
        <v>132</v>
      </c>
      <c r="D118" s="41"/>
      <c r="E118" s="41"/>
      <c r="F118" s="41"/>
      <c r="G118" s="41"/>
      <c r="H118" s="41"/>
      <c r="I118" s="41"/>
      <c r="J118" s="206">
        <f>BK118</f>
        <v>0</v>
      </c>
      <c r="K118" s="41"/>
      <c r="L118" s="45"/>
      <c r="M118" s="104"/>
      <c r="N118" s="207"/>
      <c r="O118" s="105"/>
      <c r="P118" s="208">
        <f>P119</f>
        <v>0</v>
      </c>
      <c r="Q118" s="105"/>
      <c r="R118" s="208">
        <f>R119</f>
        <v>0.0065189999999999996</v>
      </c>
      <c r="S118" s="105"/>
      <c r="T118" s="209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78</v>
      </c>
      <c r="AU118" s="18" t="s">
        <v>115</v>
      </c>
      <c r="BK118" s="210">
        <f>BK119</f>
        <v>0</v>
      </c>
    </row>
    <row r="119" s="12" customFormat="1" ht="25.92" customHeight="1">
      <c r="A119" s="12"/>
      <c r="B119" s="211"/>
      <c r="C119" s="212"/>
      <c r="D119" s="213" t="s">
        <v>78</v>
      </c>
      <c r="E119" s="214" t="s">
        <v>216</v>
      </c>
      <c r="F119" s="214" t="s">
        <v>217</v>
      </c>
      <c r="G119" s="212"/>
      <c r="H119" s="212"/>
      <c r="I119" s="215"/>
      <c r="J119" s="216">
        <f>BK119</f>
        <v>0</v>
      </c>
      <c r="K119" s="212"/>
      <c r="L119" s="217"/>
      <c r="M119" s="218"/>
      <c r="N119" s="219"/>
      <c r="O119" s="219"/>
      <c r="P119" s="220">
        <f>P120</f>
        <v>0</v>
      </c>
      <c r="Q119" s="219"/>
      <c r="R119" s="220">
        <f>R120</f>
        <v>0.0065189999999999996</v>
      </c>
      <c r="S119" s="219"/>
      <c r="T119" s="221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22" t="s">
        <v>87</v>
      </c>
      <c r="AT119" s="223" t="s">
        <v>78</v>
      </c>
      <c r="AU119" s="223" t="s">
        <v>79</v>
      </c>
      <c r="AY119" s="222" t="s">
        <v>136</v>
      </c>
      <c r="BK119" s="224">
        <f>BK120</f>
        <v>0</v>
      </c>
    </row>
    <row r="120" s="12" customFormat="1" ht="22.8" customHeight="1">
      <c r="A120" s="12"/>
      <c r="B120" s="211"/>
      <c r="C120" s="212"/>
      <c r="D120" s="213" t="s">
        <v>78</v>
      </c>
      <c r="E120" s="225" t="s">
        <v>87</v>
      </c>
      <c r="F120" s="225" t="s">
        <v>218</v>
      </c>
      <c r="G120" s="212"/>
      <c r="H120" s="212"/>
      <c r="I120" s="215"/>
      <c r="J120" s="226">
        <f>BK120</f>
        <v>0</v>
      </c>
      <c r="K120" s="212"/>
      <c r="L120" s="217"/>
      <c r="M120" s="218"/>
      <c r="N120" s="219"/>
      <c r="O120" s="219"/>
      <c r="P120" s="220">
        <f>SUM(P121:P157)</f>
        <v>0</v>
      </c>
      <c r="Q120" s="219"/>
      <c r="R120" s="220">
        <f>SUM(R121:R157)</f>
        <v>0.0065189999999999996</v>
      </c>
      <c r="S120" s="219"/>
      <c r="T120" s="221">
        <f>SUM(T121:T157)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22" t="s">
        <v>87</v>
      </c>
      <c r="AT120" s="223" t="s">
        <v>78</v>
      </c>
      <c r="AU120" s="223" t="s">
        <v>87</v>
      </c>
      <c r="AY120" s="222" t="s">
        <v>136</v>
      </c>
      <c r="BK120" s="224">
        <f>SUM(BK121:BK157)</f>
        <v>0</v>
      </c>
    </row>
    <row r="121" s="2" customFormat="1" ht="37.8" customHeight="1">
      <c r="A121" s="39"/>
      <c r="B121" s="40"/>
      <c r="C121" s="227" t="s">
        <v>87</v>
      </c>
      <c r="D121" s="227" t="s">
        <v>139</v>
      </c>
      <c r="E121" s="228" t="s">
        <v>327</v>
      </c>
      <c r="F121" s="229" t="s">
        <v>328</v>
      </c>
      <c r="G121" s="230" t="s">
        <v>256</v>
      </c>
      <c r="H121" s="231">
        <v>45.479999999999997</v>
      </c>
      <c r="I121" s="232"/>
      <c r="J121" s="233">
        <f>ROUND(I121*H121,2)</f>
        <v>0</v>
      </c>
      <c r="K121" s="229" t="s">
        <v>222</v>
      </c>
      <c r="L121" s="45"/>
      <c r="M121" s="234" t="s">
        <v>1</v>
      </c>
      <c r="N121" s="235" t="s">
        <v>44</v>
      </c>
      <c r="O121" s="92"/>
      <c r="P121" s="236">
        <f>O121*H121</f>
        <v>0</v>
      </c>
      <c r="Q121" s="236">
        <v>0</v>
      </c>
      <c r="R121" s="236">
        <f>Q121*H121</f>
        <v>0</v>
      </c>
      <c r="S121" s="236">
        <v>0</v>
      </c>
      <c r="T121" s="237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8" t="s">
        <v>155</v>
      </c>
      <c r="AT121" s="238" t="s">
        <v>139</v>
      </c>
      <c r="AU121" s="238" t="s">
        <v>89</v>
      </c>
      <c r="AY121" s="18" t="s">
        <v>136</v>
      </c>
      <c r="BE121" s="239">
        <f>IF(N121="základní",J121,0)</f>
        <v>0</v>
      </c>
      <c r="BF121" s="239">
        <f>IF(N121="snížená",J121,0)</f>
        <v>0</v>
      </c>
      <c r="BG121" s="239">
        <f>IF(N121="zákl. přenesená",J121,0)</f>
        <v>0</v>
      </c>
      <c r="BH121" s="239">
        <f>IF(N121="sníž. přenesená",J121,0)</f>
        <v>0</v>
      </c>
      <c r="BI121" s="239">
        <f>IF(N121="nulová",J121,0)</f>
        <v>0</v>
      </c>
      <c r="BJ121" s="18" t="s">
        <v>87</v>
      </c>
      <c r="BK121" s="239">
        <f>ROUND(I121*H121,2)</f>
        <v>0</v>
      </c>
      <c r="BL121" s="18" t="s">
        <v>155</v>
      </c>
      <c r="BM121" s="238" t="s">
        <v>1376</v>
      </c>
    </row>
    <row r="122" s="2" customFormat="1">
      <c r="A122" s="39"/>
      <c r="B122" s="40"/>
      <c r="C122" s="41"/>
      <c r="D122" s="242" t="s">
        <v>224</v>
      </c>
      <c r="E122" s="41"/>
      <c r="F122" s="265" t="s">
        <v>225</v>
      </c>
      <c r="G122" s="41"/>
      <c r="H122" s="41"/>
      <c r="I122" s="266"/>
      <c r="J122" s="41"/>
      <c r="K122" s="41"/>
      <c r="L122" s="45"/>
      <c r="M122" s="267"/>
      <c r="N122" s="268"/>
      <c r="O122" s="92"/>
      <c r="P122" s="92"/>
      <c r="Q122" s="92"/>
      <c r="R122" s="92"/>
      <c r="S122" s="92"/>
      <c r="T122" s="93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224</v>
      </c>
      <c r="AU122" s="18" t="s">
        <v>89</v>
      </c>
    </row>
    <row r="123" s="14" customFormat="1">
      <c r="A123" s="14"/>
      <c r="B123" s="251"/>
      <c r="C123" s="252"/>
      <c r="D123" s="242" t="s">
        <v>145</v>
      </c>
      <c r="E123" s="253" t="s">
        <v>1</v>
      </c>
      <c r="F123" s="254" t="s">
        <v>1377</v>
      </c>
      <c r="G123" s="252"/>
      <c r="H123" s="255">
        <v>45.479999999999997</v>
      </c>
      <c r="I123" s="256"/>
      <c r="J123" s="252"/>
      <c r="K123" s="252"/>
      <c r="L123" s="257"/>
      <c r="M123" s="258"/>
      <c r="N123" s="259"/>
      <c r="O123" s="259"/>
      <c r="P123" s="259"/>
      <c r="Q123" s="259"/>
      <c r="R123" s="259"/>
      <c r="S123" s="259"/>
      <c r="T123" s="260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61" t="s">
        <v>145</v>
      </c>
      <c r="AU123" s="261" t="s">
        <v>89</v>
      </c>
      <c r="AV123" s="14" t="s">
        <v>89</v>
      </c>
      <c r="AW123" s="14" t="s">
        <v>35</v>
      </c>
      <c r="AX123" s="14" t="s">
        <v>87</v>
      </c>
      <c r="AY123" s="261" t="s">
        <v>136</v>
      </c>
    </row>
    <row r="124" s="2" customFormat="1" ht="24.15" customHeight="1">
      <c r="A124" s="39"/>
      <c r="B124" s="40"/>
      <c r="C124" s="227" t="s">
        <v>89</v>
      </c>
      <c r="D124" s="227" t="s">
        <v>139</v>
      </c>
      <c r="E124" s="228" t="s">
        <v>1378</v>
      </c>
      <c r="F124" s="229" t="s">
        <v>1379</v>
      </c>
      <c r="G124" s="230" t="s">
        <v>256</v>
      </c>
      <c r="H124" s="231">
        <v>45.479999999999997</v>
      </c>
      <c r="I124" s="232"/>
      <c r="J124" s="233">
        <f>ROUND(I124*H124,2)</f>
        <v>0</v>
      </c>
      <c r="K124" s="229" t="s">
        <v>222</v>
      </c>
      <c r="L124" s="45"/>
      <c r="M124" s="234" t="s">
        <v>1</v>
      </c>
      <c r="N124" s="235" t="s">
        <v>44</v>
      </c>
      <c r="O124" s="92"/>
      <c r="P124" s="236">
        <f>O124*H124</f>
        <v>0</v>
      </c>
      <c r="Q124" s="236">
        <v>0</v>
      </c>
      <c r="R124" s="236">
        <f>Q124*H124</f>
        <v>0</v>
      </c>
      <c r="S124" s="236">
        <v>0</v>
      </c>
      <c r="T124" s="237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8" t="s">
        <v>155</v>
      </c>
      <c r="AT124" s="238" t="s">
        <v>139</v>
      </c>
      <c r="AU124" s="238" t="s">
        <v>89</v>
      </c>
      <c r="AY124" s="18" t="s">
        <v>136</v>
      </c>
      <c r="BE124" s="239">
        <f>IF(N124="základní",J124,0)</f>
        <v>0</v>
      </c>
      <c r="BF124" s="239">
        <f>IF(N124="snížená",J124,0)</f>
        <v>0</v>
      </c>
      <c r="BG124" s="239">
        <f>IF(N124="zákl. přenesená",J124,0)</f>
        <v>0</v>
      </c>
      <c r="BH124" s="239">
        <f>IF(N124="sníž. přenesená",J124,0)</f>
        <v>0</v>
      </c>
      <c r="BI124" s="239">
        <f>IF(N124="nulová",J124,0)</f>
        <v>0</v>
      </c>
      <c r="BJ124" s="18" t="s">
        <v>87</v>
      </c>
      <c r="BK124" s="239">
        <f>ROUND(I124*H124,2)</f>
        <v>0</v>
      </c>
      <c r="BL124" s="18" t="s">
        <v>155</v>
      </c>
      <c r="BM124" s="238" t="s">
        <v>1380</v>
      </c>
    </row>
    <row r="125" s="2" customFormat="1">
      <c r="A125" s="39"/>
      <c r="B125" s="40"/>
      <c r="C125" s="41"/>
      <c r="D125" s="242" t="s">
        <v>224</v>
      </c>
      <c r="E125" s="41"/>
      <c r="F125" s="265" t="s">
        <v>225</v>
      </c>
      <c r="G125" s="41"/>
      <c r="H125" s="41"/>
      <c r="I125" s="266"/>
      <c r="J125" s="41"/>
      <c r="K125" s="41"/>
      <c r="L125" s="45"/>
      <c r="M125" s="267"/>
      <c r="N125" s="268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224</v>
      </c>
      <c r="AU125" s="18" t="s">
        <v>89</v>
      </c>
    </row>
    <row r="126" s="14" customFormat="1">
      <c r="A126" s="14"/>
      <c r="B126" s="251"/>
      <c r="C126" s="252"/>
      <c r="D126" s="242" t="s">
        <v>145</v>
      </c>
      <c r="E126" s="253" t="s">
        <v>1</v>
      </c>
      <c r="F126" s="254" t="s">
        <v>1377</v>
      </c>
      <c r="G126" s="252"/>
      <c r="H126" s="255">
        <v>45.479999999999997</v>
      </c>
      <c r="I126" s="256"/>
      <c r="J126" s="252"/>
      <c r="K126" s="252"/>
      <c r="L126" s="257"/>
      <c r="M126" s="258"/>
      <c r="N126" s="259"/>
      <c r="O126" s="259"/>
      <c r="P126" s="259"/>
      <c r="Q126" s="259"/>
      <c r="R126" s="259"/>
      <c r="S126" s="259"/>
      <c r="T126" s="26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61" t="s">
        <v>145</v>
      </c>
      <c r="AU126" s="261" t="s">
        <v>89</v>
      </c>
      <c r="AV126" s="14" t="s">
        <v>89</v>
      </c>
      <c r="AW126" s="14" t="s">
        <v>35</v>
      </c>
      <c r="AX126" s="14" t="s">
        <v>87</v>
      </c>
      <c r="AY126" s="261" t="s">
        <v>136</v>
      </c>
    </row>
    <row r="127" s="2" customFormat="1" ht="33" customHeight="1">
      <c r="A127" s="39"/>
      <c r="B127" s="40"/>
      <c r="C127" s="227" t="s">
        <v>150</v>
      </c>
      <c r="D127" s="227" t="s">
        <v>139</v>
      </c>
      <c r="E127" s="228" t="s">
        <v>1381</v>
      </c>
      <c r="F127" s="229" t="s">
        <v>1382</v>
      </c>
      <c r="G127" s="230" t="s">
        <v>221</v>
      </c>
      <c r="H127" s="231">
        <v>303.19999999999999</v>
      </c>
      <c r="I127" s="232"/>
      <c r="J127" s="233">
        <f>ROUND(I127*H127,2)</f>
        <v>0</v>
      </c>
      <c r="K127" s="229" t="s">
        <v>222</v>
      </c>
      <c r="L127" s="45"/>
      <c r="M127" s="234" t="s">
        <v>1</v>
      </c>
      <c r="N127" s="235" t="s">
        <v>44</v>
      </c>
      <c r="O127" s="92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8" t="s">
        <v>155</v>
      </c>
      <c r="AT127" s="238" t="s">
        <v>139</v>
      </c>
      <c r="AU127" s="238" t="s">
        <v>89</v>
      </c>
      <c r="AY127" s="18" t="s">
        <v>136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8" t="s">
        <v>87</v>
      </c>
      <c r="BK127" s="239">
        <f>ROUND(I127*H127,2)</f>
        <v>0</v>
      </c>
      <c r="BL127" s="18" t="s">
        <v>155</v>
      </c>
      <c r="BM127" s="238" t="s">
        <v>1383</v>
      </c>
    </row>
    <row r="128" s="2" customFormat="1">
      <c r="A128" s="39"/>
      <c r="B128" s="40"/>
      <c r="C128" s="41"/>
      <c r="D128" s="242" t="s">
        <v>224</v>
      </c>
      <c r="E128" s="41"/>
      <c r="F128" s="265" t="s">
        <v>225</v>
      </c>
      <c r="G128" s="41"/>
      <c r="H128" s="41"/>
      <c r="I128" s="266"/>
      <c r="J128" s="41"/>
      <c r="K128" s="41"/>
      <c r="L128" s="45"/>
      <c r="M128" s="267"/>
      <c r="N128" s="268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224</v>
      </c>
      <c r="AU128" s="18" t="s">
        <v>89</v>
      </c>
    </row>
    <row r="129" s="14" customFormat="1">
      <c r="A129" s="14"/>
      <c r="B129" s="251"/>
      <c r="C129" s="252"/>
      <c r="D129" s="242" t="s">
        <v>145</v>
      </c>
      <c r="E129" s="253" t="s">
        <v>1</v>
      </c>
      <c r="F129" s="254" t="s">
        <v>1384</v>
      </c>
      <c r="G129" s="252"/>
      <c r="H129" s="255">
        <v>303.19999999999999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145</v>
      </c>
      <c r="AU129" s="261" t="s">
        <v>89</v>
      </c>
      <c r="AV129" s="14" t="s">
        <v>89</v>
      </c>
      <c r="AW129" s="14" t="s">
        <v>35</v>
      </c>
      <c r="AX129" s="14" t="s">
        <v>87</v>
      </c>
      <c r="AY129" s="261" t="s">
        <v>136</v>
      </c>
    </row>
    <row r="130" s="2" customFormat="1" ht="24.15" customHeight="1">
      <c r="A130" s="39"/>
      <c r="B130" s="40"/>
      <c r="C130" s="227" t="s">
        <v>155</v>
      </c>
      <c r="D130" s="227" t="s">
        <v>139</v>
      </c>
      <c r="E130" s="228" t="s">
        <v>1385</v>
      </c>
      <c r="F130" s="229" t="s">
        <v>1386</v>
      </c>
      <c r="G130" s="230" t="s">
        <v>221</v>
      </c>
      <c r="H130" s="231">
        <v>269</v>
      </c>
      <c r="I130" s="232"/>
      <c r="J130" s="233">
        <f>ROUND(I130*H130,2)</f>
        <v>0</v>
      </c>
      <c r="K130" s="229" t="s">
        <v>222</v>
      </c>
      <c r="L130" s="45"/>
      <c r="M130" s="234" t="s">
        <v>1</v>
      </c>
      <c r="N130" s="235" t="s">
        <v>44</v>
      </c>
      <c r="O130" s="92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8" t="s">
        <v>155</v>
      </c>
      <c r="AT130" s="238" t="s">
        <v>139</v>
      </c>
      <c r="AU130" s="238" t="s">
        <v>89</v>
      </c>
      <c r="AY130" s="18" t="s">
        <v>136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8" t="s">
        <v>87</v>
      </c>
      <c r="BK130" s="239">
        <f>ROUND(I130*H130,2)</f>
        <v>0</v>
      </c>
      <c r="BL130" s="18" t="s">
        <v>155</v>
      </c>
      <c r="BM130" s="238" t="s">
        <v>1387</v>
      </c>
    </row>
    <row r="131" s="2" customFormat="1">
      <c r="A131" s="39"/>
      <c r="B131" s="40"/>
      <c r="C131" s="41"/>
      <c r="D131" s="242" t="s">
        <v>224</v>
      </c>
      <c r="E131" s="41"/>
      <c r="F131" s="265" t="s">
        <v>225</v>
      </c>
      <c r="G131" s="41"/>
      <c r="H131" s="41"/>
      <c r="I131" s="266"/>
      <c r="J131" s="41"/>
      <c r="K131" s="41"/>
      <c r="L131" s="45"/>
      <c r="M131" s="267"/>
      <c r="N131" s="268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224</v>
      </c>
      <c r="AU131" s="18" t="s">
        <v>89</v>
      </c>
    </row>
    <row r="132" s="14" customFormat="1">
      <c r="A132" s="14"/>
      <c r="B132" s="251"/>
      <c r="C132" s="252"/>
      <c r="D132" s="242" t="s">
        <v>145</v>
      </c>
      <c r="E132" s="253" t="s">
        <v>1</v>
      </c>
      <c r="F132" s="254" t="s">
        <v>1388</v>
      </c>
      <c r="G132" s="252"/>
      <c r="H132" s="255">
        <v>269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145</v>
      </c>
      <c r="AU132" s="261" t="s">
        <v>89</v>
      </c>
      <c r="AV132" s="14" t="s">
        <v>89</v>
      </c>
      <c r="AW132" s="14" t="s">
        <v>35</v>
      </c>
      <c r="AX132" s="14" t="s">
        <v>87</v>
      </c>
      <c r="AY132" s="261" t="s">
        <v>136</v>
      </c>
    </row>
    <row r="133" s="2" customFormat="1" ht="16.5" customHeight="1">
      <c r="A133" s="39"/>
      <c r="B133" s="40"/>
      <c r="C133" s="280" t="s">
        <v>135</v>
      </c>
      <c r="D133" s="280" t="s">
        <v>351</v>
      </c>
      <c r="E133" s="281" t="s">
        <v>424</v>
      </c>
      <c r="F133" s="282" t="s">
        <v>425</v>
      </c>
      <c r="G133" s="283" t="s">
        <v>426</v>
      </c>
      <c r="H133" s="284">
        <v>5.3799999999999999</v>
      </c>
      <c r="I133" s="285"/>
      <c r="J133" s="286">
        <f>ROUND(I133*H133,2)</f>
        <v>0</v>
      </c>
      <c r="K133" s="282" t="s">
        <v>222</v>
      </c>
      <c r="L133" s="287"/>
      <c r="M133" s="288" t="s">
        <v>1</v>
      </c>
      <c r="N133" s="289" t="s">
        <v>44</v>
      </c>
      <c r="O133" s="92"/>
      <c r="P133" s="236">
        <f>O133*H133</f>
        <v>0</v>
      </c>
      <c r="Q133" s="236">
        <v>0.001</v>
      </c>
      <c r="R133" s="236">
        <f>Q133*H133</f>
        <v>0.0053800000000000002</v>
      </c>
      <c r="S133" s="236">
        <v>0</v>
      </c>
      <c r="T133" s="237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8" t="s">
        <v>171</v>
      </c>
      <c r="AT133" s="238" t="s">
        <v>351</v>
      </c>
      <c r="AU133" s="238" t="s">
        <v>89</v>
      </c>
      <c r="AY133" s="18" t="s">
        <v>136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8" t="s">
        <v>87</v>
      </c>
      <c r="BK133" s="239">
        <f>ROUND(I133*H133,2)</f>
        <v>0</v>
      </c>
      <c r="BL133" s="18" t="s">
        <v>155</v>
      </c>
      <c r="BM133" s="238" t="s">
        <v>1389</v>
      </c>
    </row>
    <row r="134" s="14" customFormat="1">
      <c r="A134" s="14"/>
      <c r="B134" s="251"/>
      <c r="C134" s="252"/>
      <c r="D134" s="242" t="s">
        <v>145</v>
      </c>
      <c r="E134" s="252"/>
      <c r="F134" s="254" t="s">
        <v>1390</v>
      </c>
      <c r="G134" s="252"/>
      <c r="H134" s="255">
        <v>5.3799999999999999</v>
      </c>
      <c r="I134" s="256"/>
      <c r="J134" s="252"/>
      <c r="K134" s="252"/>
      <c r="L134" s="257"/>
      <c r="M134" s="258"/>
      <c r="N134" s="259"/>
      <c r="O134" s="259"/>
      <c r="P134" s="259"/>
      <c r="Q134" s="259"/>
      <c r="R134" s="259"/>
      <c r="S134" s="259"/>
      <c r="T134" s="26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1" t="s">
        <v>145</v>
      </c>
      <c r="AU134" s="261" t="s">
        <v>89</v>
      </c>
      <c r="AV134" s="14" t="s">
        <v>89</v>
      </c>
      <c r="AW134" s="14" t="s">
        <v>4</v>
      </c>
      <c r="AX134" s="14" t="s">
        <v>87</v>
      </c>
      <c r="AY134" s="261" t="s">
        <v>136</v>
      </c>
    </row>
    <row r="135" s="2" customFormat="1" ht="24.15" customHeight="1">
      <c r="A135" s="39"/>
      <c r="B135" s="40"/>
      <c r="C135" s="227" t="s">
        <v>163</v>
      </c>
      <c r="D135" s="227" t="s">
        <v>139</v>
      </c>
      <c r="E135" s="228" t="s">
        <v>1391</v>
      </c>
      <c r="F135" s="229" t="s">
        <v>1392</v>
      </c>
      <c r="G135" s="230" t="s">
        <v>221</v>
      </c>
      <c r="H135" s="231">
        <v>34.200000000000003</v>
      </c>
      <c r="I135" s="232"/>
      <c r="J135" s="233">
        <f>ROUND(I135*H135,2)</f>
        <v>0</v>
      </c>
      <c r="K135" s="229" t="s">
        <v>222</v>
      </c>
      <c r="L135" s="45"/>
      <c r="M135" s="234" t="s">
        <v>1</v>
      </c>
      <c r="N135" s="235" t="s">
        <v>44</v>
      </c>
      <c r="O135" s="92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8" t="s">
        <v>155</v>
      </c>
      <c r="AT135" s="238" t="s">
        <v>139</v>
      </c>
      <c r="AU135" s="238" t="s">
        <v>89</v>
      </c>
      <c r="AY135" s="18" t="s">
        <v>136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8" t="s">
        <v>87</v>
      </c>
      <c r="BK135" s="239">
        <f>ROUND(I135*H135,2)</f>
        <v>0</v>
      </c>
      <c r="BL135" s="18" t="s">
        <v>155</v>
      </c>
      <c r="BM135" s="238" t="s">
        <v>1393</v>
      </c>
    </row>
    <row r="136" s="2" customFormat="1">
      <c r="A136" s="39"/>
      <c r="B136" s="40"/>
      <c r="C136" s="41"/>
      <c r="D136" s="242" t="s">
        <v>224</v>
      </c>
      <c r="E136" s="41"/>
      <c r="F136" s="265" t="s">
        <v>225</v>
      </c>
      <c r="G136" s="41"/>
      <c r="H136" s="41"/>
      <c r="I136" s="266"/>
      <c r="J136" s="41"/>
      <c r="K136" s="41"/>
      <c r="L136" s="45"/>
      <c r="M136" s="267"/>
      <c r="N136" s="268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224</v>
      </c>
      <c r="AU136" s="18" t="s">
        <v>89</v>
      </c>
    </row>
    <row r="137" s="2" customFormat="1" ht="16.5" customHeight="1">
      <c r="A137" s="39"/>
      <c r="B137" s="40"/>
      <c r="C137" s="280" t="s">
        <v>167</v>
      </c>
      <c r="D137" s="280" t="s">
        <v>351</v>
      </c>
      <c r="E137" s="281" t="s">
        <v>424</v>
      </c>
      <c r="F137" s="282" t="s">
        <v>425</v>
      </c>
      <c r="G137" s="283" t="s">
        <v>426</v>
      </c>
      <c r="H137" s="284">
        <v>0.68400000000000005</v>
      </c>
      <c r="I137" s="285"/>
      <c r="J137" s="286">
        <f>ROUND(I137*H137,2)</f>
        <v>0</v>
      </c>
      <c r="K137" s="282" t="s">
        <v>222</v>
      </c>
      <c r="L137" s="287"/>
      <c r="M137" s="288" t="s">
        <v>1</v>
      </c>
      <c r="N137" s="289" t="s">
        <v>44</v>
      </c>
      <c r="O137" s="92"/>
      <c r="P137" s="236">
        <f>O137*H137</f>
        <v>0</v>
      </c>
      <c r="Q137" s="236">
        <v>0.001</v>
      </c>
      <c r="R137" s="236">
        <f>Q137*H137</f>
        <v>0.00068400000000000004</v>
      </c>
      <c r="S137" s="236">
        <v>0</v>
      </c>
      <c r="T137" s="237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8" t="s">
        <v>171</v>
      </c>
      <c r="AT137" s="238" t="s">
        <v>351</v>
      </c>
      <c r="AU137" s="238" t="s">
        <v>89</v>
      </c>
      <c r="AY137" s="18" t="s">
        <v>136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8" t="s">
        <v>87</v>
      </c>
      <c r="BK137" s="239">
        <f>ROUND(I137*H137,2)</f>
        <v>0</v>
      </c>
      <c r="BL137" s="18" t="s">
        <v>155</v>
      </c>
      <c r="BM137" s="238" t="s">
        <v>1394</v>
      </c>
    </row>
    <row r="138" s="14" customFormat="1">
      <c r="A138" s="14"/>
      <c r="B138" s="251"/>
      <c r="C138" s="252"/>
      <c r="D138" s="242" t="s">
        <v>145</v>
      </c>
      <c r="E138" s="252"/>
      <c r="F138" s="254" t="s">
        <v>1395</v>
      </c>
      <c r="G138" s="252"/>
      <c r="H138" s="255">
        <v>0.68400000000000005</v>
      </c>
      <c r="I138" s="256"/>
      <c r="J138" s="252"/>
      <c r="K138" s="252"/>
      <c r="L138" s="257"/>
      <c r="M138" s="258"/>
      <c r="N138" s="259"/>
      <c r="O138" s="259"/>
      <c r="P138" s="259"/>
      <c r="Q138" s="259"/>
      <c r="R138" s="259"/>
      <c r="S138" s="259"/>
      <c r="T138" s="26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1" t="s">
        <v>145</v>
      </c>
      <c r="AU138" s="261" t="s">
        <v>89</v>
      </c>
      <c r="AV138" s="14" t="s">
        <v>89</v>
      </c>
      <c r="AW138" s="14" t="s">
        <v>4</v>
      </c>
      <c r="AX138" s="14" t="s">
        <v>87</v>
      </c>
      <c r="AY138" s="261" t="s">
        <v>136</v>
      </c>
    </row>
    <row r="139" s="2" customFormat="1" ht="24.15" customHeight="1">
      <c r="A139" s="39"/>
      <c r="B139" s="40"/>
      <c r="C139" s="227" t="s">
        <v>171</v>
      </c>
      <c r="D139" s="227" t="s">
        <v>139</v>
      </c>
      <c r="E139" s="228" t="s">
        <v>1396</v>
      </c>
      <c r="F139" s="229" t="s">
        <v>1397</v>
      </c>
      <c r="G139" s="230" t="s">
        <v>221</v>
      </c>
      <c r="H139" s="231">
        <v>34.200000000000003</v>
      </c>
      <c r="I139" s="232"/>
      <c r="J139" s="233">
        <f>ROUND(I139*H139,2)</f>
        <v>0</v>
      </c>
      <c r="K139" s="229" t="s">
        <v>222</v>
      </c>
      <c r="L139" s="45"/>
      <c r="M139" s="234" t="s">
        <v>1</v>
      </c>
      <c r="N139" s="235" t="s">
        <v>44</v>
      </c>
      <c r="O139" s="92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8" t="s">
        <v>155</v>
      </c>
      <c r="AT139" s="238" t="s">
        <v>139</v>
      </c>
      <c r="AU139" s="238" t="s">
        <v>89</v>
      </c>
      <c r="AY139" s="18" t="s">
        <v>136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8" t="s">
        <v>87</v>
      </c>
      <c r="BK139" s="239">
        <f>ROUND(I139*H139,2)</f>
        <v>0</v>
      </c>
      <c r="BL139" s="18" t="s">
        <v>155</v>
      </c>
      <c r="BM139" s="238" t="s">
        <v>1398</v>
      </c>
    </row>
    <row r="140" s="2" customFormat="1">
      <c r="A140" s="39"/>
      <c r="B140" s="40"/>
      <c r="C140" s="41"/>
      <c r="D140" s="242" t="s">
        <v>224</v>
      </c>
      <c r="E140" s="41"/>
      <c r="F140" s="265" t="s">
        <v>225</v>
      </c>
      <c r="G140" s="41"/>
      <c r="H140" s="41"/>
      <c r="I140" s="266"/>
      <c r="J140" s="41"/>
      <c r="K140" s="41"/>
      <c r="L140" s="45"/>
      <c r="M140" s="267"/>
      <c r="N140" s="268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224</v>
      </c>
      <c r="AU140" s="18" t="s">
        <v>89</v>
      </c>
    </row>
    <row r="141" s="2" customFormat="1" ht="21.75" customHeight="1">
      <c r="A141" s="39"/>
      <c r="B141" s="40"/>
      <c r="C141" s="227" t="s">
        <v>175</v>
      </c>
      <c r="D141" s="227" t="s">
        <v>139</v>
      </c>
      <c r="E141" s="228" t="s">
        <v>1399</v>
      </c>
      <c r="F141" s="229" t="s">
        <v>1400</v>
      </c>
      <c r="G141" s="230" t="s">
        <v>221</v>
      </c>
      <c r="H141" s="231">
        <v>269</v>
      </c>
      <c r="I141" s="232"/>
      <c r="J141" s="233">
        <f>ROUND(I141*H141,2)</f>
        <v>0</v>
      </c>
      <c r="K141" s="229" t="s">
        <v>222</v>
      </c>
      <c r="L141" s="45"/>
      <c r="M141" s="234" t="s">
        <v>1</v>
      </c>
      <c r="N141" s="235" t="s">
        <v>44</v>
      </c>
      <c r="O141" s="92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8" t="s">
        <v>155</v>
      </c>
      <c r="AT141" s="238" t="s">
        <v>139</v>
      </c>
      <c r="AU141" s="238" t="s">
        <v>89</v>
      </c>
      <c r="AY141" s="18" t="s">
        <v>136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8" t="s">
        <v>87</v>
      </c>
      <c r="BK141" s="239">
        <f>ROUND(I141*H141,2)</f>
        <v>0</v>
      </c>
      <c r="BL141" s="18" t="s">
        <v>155</v>
      </c>
      <c r="BM141" s="238" t="s">
        <v>1401</v>
      </c>
    </row>
    <row r="142" s="2" customFormat="1" ht="21.75" customHeight="1">
      <c r="A142" s="39"/>
      <c r="B142" s="40"/>
      <c r="C142" s="227" t="s">
        <v>180</v>
      </c>
      <c r="D142" s="227" t="s">
        <v>139</v>
      </c>
      <c r="E142" s="228" t="s">
        <v>1402</v>
      </c>
      <c r="F142" s="229" t="s">
        <v>1403</v>
      </c>
      <c r="G142" s="230" t="s">
        <v>221</v>
      </c>
      <c r="H142" s="231">
        <v>34.200000000000003</v>
      </c>
      <c r="I142" s="232"/>
      <c r="J142" s="233">
        <f>ROUND(I142*H142,2)</f>
        <v>0</v>
      </c>
      <c r="K142" s="229" t="s">
        <v>222</v>
      </c>
      <c r="L142" s="45"/>
      <c r="M142" s="234" t="s">
        <v>1</v>
      </c>
      <c r="N142" s="235" t="s">
        <v>44</v>
      </c>
      <c r="O142" s="92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8" t="s">
        <v>155</v>
      </c>
      <c r="AT142" s="238" t="s">
        <v>139</v>
      </c>
      <c r="AU142" s="238" t="s">
        <v>89</v>
      </c>
      <c r="AY142" s="18" t="s">
        <v>136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8" t="s">
        <v>87</v>
      </c>
      <c r="BK142" s="239">
        <f>ROUND(I142*H142,2)</f>
        <v>0</v>
      </c>
      <c r="BL142" s="18" t="s">
        <v>155</v>
      </c>
      <c r="BM142" s="238" t="s">
        <v>1404</v>
      </c>
    </row>
    <row r="143" s="2" customFormat="1" ht="21.75" customHeight="1">
      <c r="A143" s="39"/>
      <c r="B143" s="40"/>
      <c r="C143" s="227" t="s">
        <v>187</v>
      </c>
      <c r="D143" s="227" t="s">
        <v>139</v>
      </c>
      <c r="E143" s="228" t="s">
        <v>1405</v>
      </c>
      <c r="F143" s="229" t="s">
        <v>1406</v>
      </c>
      <c r="G143" s="230" t="s">
        <v>221</v>
      </c>
      <c r="H143" s="231">
        <v>606.39999999999998</v>
      </c>
      <c r="I143" s="232"/>
      <c r="J143" s="233">
        <f>ROUND(I143*H143,2)</f>
        <v>0</v>
      </c>
      <c r="K143" s="229" t="s">
        <v>1</v>
      </c>
      <c r="L143" s="45"/>
      <c r="M143" s="234" t="s">
        <v>1</v>
      </c>
      <c r="N143" s="235" t="s">
        <v>44</v>
      </c>
      <c r="O143" s="92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8" t="s">
        <v>155</v>
      </c>
      <c r="AT143" s="238" t="s">
        <v>139</v>
      </c>
      <c r="AU143" s="238" t="s">
        <v>89</v>
      </c>
      <c r="AY143" s="18" t="s">
        <v>136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8" t="s">
        <v>87</v>
      </c>
      <c r="BK143" s="239">
        <f>ROUND(I143*H143,2)</f>
        <v>0</v>
      </c>
      <c r="BL143" s="18" t="s">
        <v>155</v>
      </c>
      <c r="BM143" s="238" t="s">
        <v>1407</v>
      </c>
    </row>
    <row r="144" s="14" customFormat="1">
      <c r="A144" s="14"/>
      <c r="B144" s="251"/>
      <c r="C144" s="252"/>
      <c r="D144" s="242" t="s">
        <v>145</v>
      </c>
      <c r="E144" s="253" t="s">
        <v>1</v>
      </c>
      <c r="F144" s="254" t="s">
        <v>1408</v>
      </c>
      <c r="G144" s="252"/>
      <c r="H144" s="255">
        <v>606.39999999999998</v>
      </c>
      <c r="I144" s="256"/>
      <c r="J144" s="252"/>
      <c r="K144" s="252"/>
      <c r="L144" s="257"/>
      <c r="M144" s="258"/>
      <c r="N144" s="259"/>
      <c r="O144" s="259"/>
      <c r="P144" s="259"/>
      <c r="Q144" s="259"/>
      <c r="R144" s="259"/>
      <c r="S144" s="259"/>
      <c r="T144" s="26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1" t="s">
        <v>145</v>
      </c>
      <c r="AU144" s="261" t="s">
        <v>89</v>
      </c>
      <c r="AV144" s="14" t="s">
        <v>89</v>
      </c>
      <c r="AW144" s="14" t="s">
        <v>35</v>
      </c>
      <c r="AX144" s="14" t="s">
        <v>87</v>
      </c>
      <c r="AY144" s="261" t="s">
        <v>136</v>
      </c>
    </row>
    <row r="145" s="2" customFormat="1" ht="33" customHeight="1">
      <c r="A145" s="39"/>
      <c r="B145" s="40"/>
      <c r="C145" s="227" t="s">
        <v>8</v>
      </c>
      <c r="D145" s="227" t="s">
        <v>139</v>
      </c>
      <c r="E145" s="228" t="s">
        <v>1409</v>
      </c>
      <c r="F145" s="229" t="s">
        <v>1410</v>
      </c>
      <c r="G145" s="230" t="s">
        <v>221</v>
      </c>
      <c r="H145" s="231">
        <v>269</v>
      </c>
      <c r="I145" s="232"/>
      <c r="J145" s="233">
        <f>ROUND(I145*H145,2)</f>
        <v>0</v>
      </c>
      <c r="K145" s="229" t="s">
        <v>222</v>
      </c>
      <c r="L145" s="45"/>
      <c r="M145" s="234" t="s">
        <v>1</v>
      </c>
      <c r="N145" s="235" t="s">
        <v>44</v>
      </c>
      <c r="O145" s="92"/>
      <c r="P145" s="236">
        <f>O145*H145</f>
        <v>0</v>
      </c>
      <c r="Q145" s="236">
        <v>0</v>
      </c>
      <c r="R145" s="236">
        <f>Q145*H145</f>
        <v>0</v>
      </c>
      <c r="S145" s="236">
        <v>0</v>
      </c>
      <c r="T145" s="237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8" t="s">
        <v>155</v>
      </c>
      <c r="AT145" s="238" t="s">
        <v>139</v>
      </c>
      <c r="AU145" s="238" t="s">
        <v>89</v>
      </c>
      <c r="AY145" s="18" t="s">
        <v>136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8" t="s">
        <v>87</v>
      </c>
      <c r="BK145" s="239">
        <f>ROUND(I145*H145,2)</f>
        <v>0</v>
      </c>
      <c r="BL145" s="18" t="s">
        <v>155</v>
      </c>
      <c r="BM145" s="238" t="s">
        <v>1411</v>
      </c>
    </row>
    <row r="146" s="2" customFormat="1" ht="33" customHeight="1">
      <c r="A146" s="39"/>
      <c r="B146" s="40"/>
      <c r="C146" s="227" t="s">
        <v>198</v>
      </c>
      <c r="D146" s="227" t="s">
        <v>139</v>
      </c>
      <c r="E146" s="228" t="s">
        <v>1412</v>
      </c>
      <c r="F146" s="229" t="s">
        <v>1413</v>
      </c>
      <c r="G146" s="230" t="s">
        <v>221</v>
      </c>
      <c r="H146" s="231">
        <v>34.200000000000003</v>
      </c>
      <c r="I146" s="232"/>
      <c r="J146" s="233">
        <f>ROUND(I146*H146,2)</f>
        <v>0</v>
      </c>
      <c r="K146" s="229" t="s">
        <v>222</v>
      </c>
      <c r="L146" s="45"/>
      <c r="M146" s="234" t="s">
        <v>1</v>
      </c>
      <c r="N146" s="235" t="s">
        <v>44</v>
      </c>
      <c r="O146" s="92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8" t="s">
        <v>155</v>
      </c>
      <c r="AT146" s="238" t="s">
        <v>139</v>
      </c>
      <c r="AU146" s="238" t="s">
        <v>89</v>
      </c>
      <c r="AY146" s="18" t="s">
        <v>136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8" t="s">
        <v>87</v>
      </c>
      <c r="BK146" s="239">
        <f>ROUND(I146*H146,2)</f>
        <v>0</v>
      </c>
      <c r="BL146" s="18" t="s">
        <v>155</v>
      </c>
      <c r="BM146" s="238" t="s">
        <v>1414</v>
      </c>
    </row>
    <row r="147" s="2" customFormat="1" ht="24.15" customHeight="1">
      <c r="A147" s="39"/>
      <c r="B147" s="40"/>
      <c r="C147" s="227" t="s">
        <v>286</v>
      </c>
      <c r="D147" s="227" t="s">
        <v>139</v>
      </c>
      <c r="E147" s="228" t="s">
        <v>1415</v>
      </c>
      <c r="F147" s="229" t="s">
        <v>1416</v>
      </c>
      <c r="G147" s="230" t="s">
        <v>426</v>
      </c>
      <c r="H147" s="231">
        <v>13.449999999999999</v>
      </c>
      <c r="I147" s="232"/>
      <c r="J147" s="233">
        <f>ROUND(I147*H147,2)</f>
        <v>0</v>
      </c>
      <c r="K147" s="229" t="s">
        <v>1</v>
      </c>
      <c r="L147" s="45"/>
      <c r="M147" s="234" t="s">
        <v>1</v>
      </c>
      <c r="N147" s="235" t="s">
        <v>44</v>
      </c>
      <c r="O147" s="92"/>
      <c r="P147" s="236">
        <f>O147*H147</f>
        <v>0</v>
      </c>
      <c r="Q147" s="236">
        <v>0</v>
      </c>
      <c r="R147" s="236">
        <f>Q147*H147</f>
        <v>0</v>
      </c>
      <c r="S147" s="236">
        <v>0</v>
      </c>
      <c r="T147" s="237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8" t="s">
        <v>155</v>
      </c>
      <c r="AT147" s="238" t="s">
        <v>139</v>
      </c>
      <c r="AU147" s="238" t="s">
        <v>89</v>
      </c>
      <c r="AY147" s="18" t="s">
        <v>136</v>
      </c>
      <c r="BE147" s="239">
        <f>IF(N147="základní",J147,0)</f>
        <v>0</v>
      </c>
      <c r="BF147" s="239">
        <f>IF(N147="snížená",J147,0)</f>
        <v>0</v>
      </c>
      <c r="BG147" s="239">
        <f>IF(N147="zákl. přenesená",J147,0)</f>
        <v>0</v>
      </c>
      <c r="BH147" s="239">
        <f>IF(N147="sníž. přenesená",J147,0)</f>
        <v>0</v>
      </c>
      <c r="BI147" s="239">
        <f>IF(N147="nulová",J147,0)</f>
        <v>0</v>
      </c>
      <c r="BJ147" s="18" t="s">
        <v>87</v>
      </c>
      <c r="BK147" s="239">
        <f>ROUND(I147*H147,2)</f>
        <v>0</v>
      </c>
      <c r="BL147" s="18" t="s">
        <v>155</v>
      </c>
      <c r="BM147" s="238" t="s">
        <v>1417</v>
      </c>
    </row>
    <row r="148" s="14" customFormat="1">
      <c r="A148" s="14"/>
      <c r="B148" s="251"/>
      <c r="C148" s="252"/>
      <c r="D148" s="242" t="s">
        <v>145</v>
      </c>
      <c r="E148" s="253" t="s">
        <v>1</v>
      </c>
      <c r="F148" s="254" t="s">
        <v>1418</v>
      </c>
      <c r="G148" s="252"/>
      <c r="H148" s="255">
        <v>13.449999999999999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145</v>
      </c>
      <c r="AU148" s="261" t="s">
        <v>89</v>
      </c>
      <c r="AV148" s="14" t="s">
        <v>89</v>
      </c>
      <c r="AW148" s="14" t="s">
        <v>35</v>
      </c>
      <c r="AX148" s="14" t="s">
        <v>87</v>
      </c>
      <c r="AY148" s="261" t="s">
        <v>136</v>
      </c>
    </row>
    <row r="149" s="2" customFormat="1" ht="24.15" customHeight="1">
      <c r="A149" s="39"/>
      <c r="B149" s="40"/>
      <c r="C149" s="227" t="s">
        <v>291</v>
      </c>
      <c r="D149" s="227" t="s">
        <v>139</v>
      </c>
      <c r="E149" s="228" t="s">
        <v>1419</v>
      </c>
      <c r="F149" s="229" t="s">
        <v>1420</v>
      </c>
      <c r="G149" s="230" t="s">
        <v>426</v>
      </c>
      <c r="H149" s="231">
        <v>1.71</v>
      </c>
      <c r="I149" s="232"/>
      <c r="J149" s="233">
        <f>ROUND(I149*H149,2)</f>
        <v>0</v>
      </c>
      <c r="K149" s="229" t="s">
        <v>1</v>
      </c>
      <c r="L149" s="45"/>
      <c r="M149" s="234" t="s">
        <v>1</v>
      </c>
      <c r="N149" s="235" t="s">
        <v>44</v>
      </c>
      <c r="O149" s="92"/>
      <c r="P149" s="236">
        <f>O149*H149</f>
        <v>0</v>
      </c>
      <c r="Q149" s="236">
        <v>0</v>
      </c>
      <c r="R149" s="236">
        <f>Q149*H149</f>
        <v>0</v>
      </c>
      <c r="S149" s="236">
        <v>0</v>
      </c>
      <c r="T149" s="237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8" t="s">
        <v>155</v>
      </c>
      <c r="AT149" s="238" t="s">
        <v>139</v>
      </c>
      <c r="AU149" s="238" t="s">
        <v>89</v>
      </c>
      <c r="AY149" s="18" t="s">
        <v>136</v>
      </c>
      <c r="BE149" s="239">
        <f>IF(N149="základní",J149,0)</f>
        <v>0</v>
      </c>
      <c r="BF149" s="239">
        <f>IF(N149="snížená",J149,0)</f>
        <v>0</v>
      </c>
      <c r="BG149" s="239">
        <f>IF(N149="zákl. přenesená",J149,0)</f>
        <v>0</v>
      </c>
      <c r="BH149" s="239">
        <f>IF(N149="sníž. přenesená",J149,0)</f>
        <v>0</v>
      </c>
      <c r="BI149" s="239">
        <f>IF(N149="nulová",J149,0)</f>
        <v>0</v>
      </c>
      <c r="BJ149" s="18" t="s">
        <v>87</v>
      </c>
      <c r="BK149" s="239">
        <f>ROUND(I149*H149,2)</f>
        <v>0</v>
      </c>
      <c r="BL149" s="18" t="s">
        <v>155</v>
      </c>
      <c r="BM149" s="238" t="s">
        <v>1421</v>
      </c>
    </row>
    <row r="150" s="14" customFormat="1">
      <c r="A150" s="14"/>
      <c r="B150" s="251"/>
      <c r="C150" s="252"/>
      <c r="D150" s="242" t="s">
        <v>145</v>
      </c>
      <c r="E150" s="253" t="s">
        <v>1</v>
      </c>
      <c r="F150" s="254" t="s">
        <v>1422</v>
      </c>
      <c r="G150" s="252"/>
      <c r="H150" s="255">
        <v>1.71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145</v>
      </c>
      <c r="AU150" s="261" t="s">
        <v>89</v>
      </c>
      <c r="AV150" s="14" t="s">
        <v>89</v>
      </c>
      <c r="AW150" s="14" t="s">
        <v>35</v>
      </c>
      <c r="AX150" s="14" t="s">
        <v>87</v>
      </c>
      <c r="AY150" s="261" t="s">
        <v>136</v>
      </c>
    </row>
    <row r="151" s="2" customFormat="1" ht="16.5" customHeight="1">
      <c r="A151" s="39"/>
      <c r="B151" s="40"/>
      <c r="C151" s="280" t="s">
        <v>295</v>
      </c>
      <c r="D151" s="280" t="s">
        <v>351</v>
      </c>
      <c r="E151" s="281" t="s">
        <v>1423</v>
      </c>
      <c r="F151" s="282" t="s">
        <v>1424</v>
      </c>
      <c r="G151" s="283" t="s">
        <v>426</v>
      </c>
      <c r="H151" s="284">
        <v>0.45500000000000002</v>
      </c>
      <c r="I151" s="285"/>
      <c r="J151" s="286">
        <f>ROUND(I151*H151,2)</f>
        <v>0</v>
      </c>
      <c r="K151" s="282" t="s">
        <v>222</v>
      </c>
      <c r="L151" s="287"/>
      <c r="M151" s="288" t="s">
        <v>1</v>
      </c>
      <c r="N151" s="289" t="s">
        <v>44</v>
      </c>
      <c r="O151" s="92"/>
      <c r="P151" s="236">
        <f>O151*H151</f>
        <v>0</v>
      </c>
      <c r="Q151" s="236">
        <v>0.001</v>
      </c>
      <c r="R151" s="236">
        <f>Q151*H151</f>
        <v>0.000455</v>
      </c>
      <c r="S151" s="236">
        <v>0</v>
      </c>
      <c r="T151" s="237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8" t="s">
        <v>171</v>
      </c>
      <c r="AT151" s="238" t="s">
        <v>351</v>
      </c>
      <c r="AU151" s="238" t="s">
        <v>89</v>
      </c>
      <c r="AY151" s="18" t="s">
        <v>136</v>
      </c>
      <c r="BE151" s="239">
        <f>IF(N151="základní",J151,0)</f>
        <v>0</v>
      </c>
      <c r="BF151" s="239">
        <f>IF(N151="snížená",J151,0)</f>
        <v>0</v>
      </c>
      <c r="BG151" s="239">
        <f>IF(N151="zákl. přenesená",J151,0)</f>
        <v>0</v>
      </c>
      <c r="BH151" s="239">
        <f>IF(N151="sníž. přenesená",J151,0)</f>
        <v>0</v>
      </c>
      <c r="BI151" s="239">
        <f>IF(N151="nulová",J151,0)</f>
        <v>0</v>
      </c>
      <c r="BJ151" s="18" t="s">
        <v>87</v>
      </c>
      <c r="BK151" s="239">
        <f>ROUND(I151*H151,2)</f>
        <v>0</v>
      </c>
      <c r="BL151" s="18" t="s">
        <v>155</v>
      </c>
      <c r="BM151" s="238" t="s">
        <v>1425</v>
      </c>
    </row>
    <row r="152" s="14" customFormat="1">
      <c r="A152" s="14"/>
      <c r="B152" s="251"/>
      <c r="C152" s="252"/>
      <c r="D152" s="242" t="s">
        <v>145</v>
      </c>
      <c r="E152" s="253" t="s">
        <v>1</v>
      </c>
      <c r="F152" s="254" t="s">
        <v>1426</v>
      </c>
      <c r="G152" s="252"/>
      <c r="H152" s="255">
        <v>15.16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145</v>
      </c>
      <c r="AU152" s="261" t="s">
        <v>89</v>
      </c>
      <c r="AV152" s="14" t="s">
        <v>89</v>
      </c>
      <c r="AW152" s="14" t="s">
        <v>35</v>
      </c>
      <c r="AX152" s="14" t="s">
        <v>87</v>
      </c>
      <c r="AY152" s="261" t="s">
        <v>136</v>
      </c>
    </row>
    <row r="153" s="14" customFormat="1">
      <c r="A153" s="14"/>
      <c r="B153" s="251"/>
      <c r="C153" s="252"/>
      <c r="D153" s="242" t="s">
        <v>145</v>
      </c>
      <c r="E153" s="252"/>
      <c r="F153" s="254" t="s">
        <v>1427</v>
      </c>
      <c r="G153" s="252"/>
      <c r="H153" s="255">
        <v>0.45500000000000002</v>
      </c>
      <c r="I153" s="256"/>
      <c r="J153" s="252"/>
      <c r="K153" s="252"/>
      <c r="L153" s="257"/>
      <c r="M153" s="258"/>
      <c r="N153" s="259"/>
      <c r="O153" s="259"/>
      <c r="P153" s="259"/>
      <c r="Q153" s="259"/>
      <c r="R153" s="259"/>
      <c r="S153" s="259"/>
      <c r="T153" s="26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1" t="s">
        <v>145</v>
      </c>
      <c r="AU153" s="261" t="s">
        <v>89</v>
      </c>
      <c r="AV153" s="14" t="s">
        <v>89</v>
      </c>
      <c r="AW153" s="14" t="s">
        <v>4</v>
      </c>
      <c r="AX153" s="14" t="s">
        <v>87</v>
      </c>
      <c r="AY153" s="261" t="s">
        <v>136</v>
      </c>
    </row>
    <row r="154" s="2" customFormat="1" ht="16.5" customHeight="1">
      <c r="A154" s="39"/>
      <c r="B154" s="40"/>
      <c r="C154" s="227" t="s">
        <v>303</v>
      </c>
      <c r="D154" s="227" t="s">
        <v>139</v>
      </c>
      <c r="E154" s="228" t="s">
        <v>1428</v>
      </c>
      <c r="F154" s="229" t="s">
        <v>1429</v>
      </c>
      <c r="G154" s="230" t="s">
        <v>221</v>
      </c>
      <c r="H154" s="231">
        <v>606.39999999999998</v>
      </c>
      <c r="I154" s="232"/>
      <c r="J154" s="233">
        <f>ROUND(I154*H154,2)</f>
        <v>0</v>
      </c>
      <c r="K154" s="229" t="s">
        <v>222</v>
      </c>
      <c r="L154" s="45"/>
      <c r="M154" s="234" t="s">
        <v>1</v>
      </c>
      <c r="N154" s="235" t="s">
        <v>44</v>
      </c>
      <c r="O154" s="92"/>
      <c r="P154" s="236">
        <f>O154*H154</f>
        <v>0</v>
      </c>
      <c r="Q154" s="236">
        <v>0</v>
      </c>
      <c r="R154" s="236">
        <f>Q154*H154</f>
        <v>0</v>
      </c>
      <c r="S154" s="236">
        <v>0</v>
      </c>
      <c r="T154" s="237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8" t="s">
        <v>155</v>
      </c>
      <c r="AT154" s="238" t="s">
        <v>139</v>
      </c>
      <c r="AU154" s="238" t="s">
        <v>89</v>
      </c>
      <c r="AY154" s="18" t="s">
        <v>136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8" t="s">
        <v>87</v>
      </c>
      <c r="BK154" s="239">
        <f>ROUND(I154*H154,2)</f>
        <v>0</v>
      </c>
      <c r="BL154" s="18" t="s">
        <v>155</v>
      </c>
      <c r="BM154" s="238" t="s">
        <v>1430</v>
      </c>
    </row>
    <row r="155" s="14" customFormat="1">
      <c r="A155" s="14"/>
      <c r="B155" s="251"/>
      <c r="C155" s="252"/>
      <c r="D155" s="242" t="s">
        <v>145</v>
      </c>
      <c r="E155" s="253" t="s">
        <v>1</v>
      </c>
      <c r="F155" s="254" t="s">
        <v>1408</v>
      </c>
      <c r="G155" s="252"/>
      <c r="H155" s="255">
        <v>606.39999999999998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145</v>
      </c>
      <c r="AU155" s="261" t="s">
        <v>89</v>
      </c>
      <c r="AV155" s="14" t="s">
        <v>89</v>
      </c>
      <c r="AW155" s="14" t="s">
        <v>35</v>
      </c>
      <c r="AX155" s="14" t="s">
        <v>87</v>
      </c>
      <c r="AY155" s="261" t="s">
        <v>136</v>
      </c>
    </row>
    <row r="156" s="2" customFormat="1" ht="37.8" customHeight="1">
      <c r="A156" s="39"/>
      <c r="B156" s="40"/>
      <c r="C156" s="227" t="s">
        <v>308</v>
      </c>
      <c r="D156" s="227" t="s">
        <v>139</v>
      </c>
      <c r="E156" s="228" t="s">
        <v>1431</v>
      </c>
      <c r="F156" s="229" t="s">
        <v>1432</v>
      </c>
      <c r="G156" s="230" t="s">
        <v>1433</v>
      </c>
      <c r="H156" s="231">
        <v>1</v>
      </c>
      <c r="I156" s="232"/>
      <c r="J156" s="233">
        <f>ROUND(I156*H156,2)</f>
        <v>0</v>
      </c>
      <c r="K156" s="229" t="s">
        <v>1</v>
      </c>
      <c r="L156" s="45"/>
      <c r="M156" s="234" t="s">
        <v>1</v>
      </c>
      <c r="N156" s="235" t="s">
        <v>44</v>
      </c>
      <c r="O156" s="92"/>
      <c r="P156" s="236">
        <f>O156*H156</f>
        <v>0</v>
      </c>
      <c r="Q156" s="236">
        <v>0</v>
      </c>
      <c r="R156" s="236">
        <f>Q156*H156</f>
        <v>0</v>
      </c>
      <c r="S156" s="236">
        <v>0</v>
      </c>
      <c r="T156" s="237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8" t="s">
        <v>155</v>
      </c>
      <c r="AT156" s="238" t="s">
        <v>139</v>
      </c>
      <c r="AU156" s="238" t="s">
        <v>89</v>
      </c>
      <c r="AY156" s="18" t="s">
        <v>136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8" t="s">
        <v>87</v>
      </c>
      <c r="BK156" s="239">
        <f>ROUND(I156*H156,2)</f>
        <v>0</v>
      </c>
      <c r="BL156" s="18" t="s">
        <v>155</v>
      </c>
      <c r="BM156" s="238" t="s">
        <v>1434</v>
      </c>
    </row>
    <row r="157" s="2" customFormat="1" ht="24.15" customHeight="1">
      <c r="A157" s="39"/>
      <c r="B157" s="40"/>
      <c r="C157" s="227" t="s">
        <v>313</v>
      </c>
      <c r="D157" s="227" t="s">
        <v>139</v>
      </c>
      <c r="E157" s="228" t="s">
        <v>1435</v>
      </c>
      <c r="F157" s="229" t="s">
        <v>1436</v>
      </c>
      <c r="G157" s="230" t="s">
        <v>1433</v>
      </c>
      <c r="H157" s="231">
        <v>1</v>
      </c>
      <c r="I157" s="232"/>
      <c r="J157" s="233">
        <f>ROUND(I157*H157,2)</f>
        <v>0</v>
      </c>
      <c r="K157" s="229" t="s">
        <v>1</v>
      </c>
      <c r="L157" s="45"/>
      <c r="M157" s="302" t="s">
        <v>1</v>
      </c>
      <c r="N157" s="303" t="s">
        <v>44</v>
      </c>
      <c r="O157" s="304"/>
      <c r="P157" s="305">
        <f>O157*H157</f>
        <v>0</v>
      </c>
      <c r="Q157" s="305">
        <v>0</v>
      </c>
      <c r="R157" s="305">
        <f>Q157*H157</f>
        <v>0</v>
      </c>
      <c r="S157" s="305">
        <v>0</v>
      </c>
      <c r="T157" s="306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8" t="s">
        <v>155</v>
      </c>
      <c r="AT157" s="238" t="s">
        <v>139</v>
      </c>
      <c r="AU157" s="238" t="s">
        <v>89</v>
      </c>
      <c r="AY157" s="18" t="s">
        <v>136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8" t="s">
        <v>87</v>
      </c>
      <c r="BK157" s="239">
        <f>ROUND(I157*H157,2)</f>
        <v>0</v>
      </c>
      <c r="BL157" s="18" t="s">
        <v>155</v>
      </c>
      <c r="BM157" s="238" t="s">
        <v>1437</v>
      </c>
    </row>
    <row r="158" s="2" customFormat="1" ht="6.96" customHeight="1">
      <c r="A158" s="39"/>
      <c r="B158" s="67"/>
      <c r="C158" s="68"/>
      <c r="D158" s="68"/>
      <c r="E158" s="68"/>
      <c r="F158" s="68"/>
      <c r="G158" s="68"/>
      <c r="H158" s="68"/>
      <c r="I158" s="68"/>
      <c r="J158" s="68"/>
      <c r="K158" s="68"/>
      <c r="L158" s="45"/>
      <c r="M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</sheetData>
  <sheetProtection sheet="1" autoFilter="0" formatColumns="0" formatRows="0" objects="1" scenarios="1" spinCount="100000" saltValue="4vMwZOplS0vvJkSLRkUlafmmqq5qp7NXgHCz5kjviPNYr/MOFYElT3Hsk+nAWC1rRGpJDaAM00pKzRu2kgMqtg==" hashValue="dyHkhik1OReTzkF8Fh2TrH0eHHitjvriHr9ZXggoztxk2i31rueGxWUUjDLevqTWfPDPlggdQo+UTc1w7au7pQ==" algorithmName="SHA-512" password="CC35"/>
  <autoFilter ref="C117:K157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7"/>
      <c r="C3" s="148"/>
      <c r="D3" s="148"/>
      <c r="E3" s="148"/>
      <c r="F3" s="148"/>
      <c r="G3" s="148"/>
      <c r="H3" s="21"/>
    </row>
    <row r="4" s="1" customFormat="1" ht="24.96" customHeight="1">
      <c r="B4" s="21"/>
      <c r="C4" s="149" t="s">
        <v>1438</v>
      </c>
      <c r="H4" s="21"/>
    </row>
    <row r="5" s="1" customFormat="1" ht="12" customHeight="1">
      <c r="B5" s="21"/>
      <c r="C5" s="307" t="s">
        <v>13</v>
      </c>
      <c r="D5" s="157" t="s">
        <v>14</v>
      </c>
      <c r="E5" s="1"/>
      <c r="F5" s="1"/>
      <c r="H5" s="21"/>
    </row>
    <row r="6" s="1" customFormat="1" ht="36.96" customHeight="1">
      <c r="B6" s="21"/>
      <c r="C6" s="308" t="s">
        <v>16</v>
      </c>
      <c r="D6" s="309" t="s">
        <v>17</v>
      </c>
      <c r="E6" s="1"/>
      <c r="F6" s="1"/>
      <c r="H6" s="21"/>
    </row>
    <row r="7" s="1" customFormat="1" ht="16.5" customHeight="1">
      <c r="B7" s="21"/>
      <c r="C7" s="151" t="s">
        <v>22</v>
      </c>
      <c r="D7" s="154" t="str">
        <f>'Rekapitulace stavby'!AN8</f>
        <v>22. 9. 2025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200"/>
      <c r="B9" s="310"/>
      <c r="C9" s="311" t="s">
        <v>60</v>
      </c>
      <c r="D9" s="312" t="s">
        <v>61</v>
      </c>
      <c r="E9" s="312" t="s">
        <v>122</v>
      </c>
      <c r="F9" s="313" t="s">
        <v>1439</v>
      </c>
      <c r="G9" s="200"/>
      <c r="H9" s="310"/>
    </row>
    <row r="10" s="2" customFormat="1" ht="26.4" customHeight="1">
      <c r="A10" s="39"/>
      <c r="B10" s="45"/>
      <c r="C10" s="314" t="s">
        <v>97</v>
      </c>
      <c r="D10" s="314" t="s">
        <v>98</v>
      </c>
      <c r="E10" s="39"/>
      <c r="F10" s="39"/>
      <c r="G10" s="39"/>
      <c r="H10" s="45"/>
    </row>
    <row r="11" s="2" customFormat="1" ht="16.8" customHeight="1">
      <c r="A11" s="39"/>
      <c r="B11" s="45"/>
      <c r="C11" s="315" t="s">
        <v>986</v>
      </c>
      <c r="D11" s="316" t="s">
        <v>987</v>
      </c>
      <c r="E11" s="317" t="s">
        <v>1</v>
      </c>
      <c r="F11" s="318">
        <v>0</v>
      </c>
      <c r="G11" s="39"/>
      <c r="H11" s="45"/>
    </row>
    <row r="12" s="2" customFormat="1" ht="16.8" customHeight="1">
      <c r="A12" s="39"/>
      <c r="B12" s="45"/>
      <c r="C12" s="319" t="s">
        <v>1440</v>
      </c>
      <c r="D12" s="39"/>
      <c r="E12" s="39"/>
      <c r="F12" s="39"/>
      <c r="G12" s="39"/>
      <c r="H12" s="45"/>
    </row>
    <row r="13" s="2" customFormat="1">
      <c r="A13" s="39"/>
      <c r="B13" s="45"/>
      <c r="C13" s="320" t="s">
        <v>1091</v>
      </c>
      <c r="D13" s="320" t="s">
        <v>1092</v>
      </c>
      <c r="E13" s="18" t="s">
        <v>251</v>
      </c>
      <c r="F13" s="321">
        <v>151</v>
      </c>
      <c r="G13" s="39"/>
      <c r="H13" s="45"/>
    </row>
    <row r="14" s="2" customFormat="1">
      <c r="A14" s="39"/>
      <c r="B14" s="45"/>
      <c r="C14" s="320" t="s">
        <v>1211</v>
      </c>
      <c r="D14" s="320" t="s">
        <v>1212</v>
      </c>
      <c r="E14" s="18" t="s">
        <v>251</v>
      </c>
      <c r="F14" s="321">
        <v>141</v>
      </c>
      <c r="G14" s="39"/>
      <c r="H14" s="45"/>
    </row>
    <row r="15" s="2" customFormat="1" ht="16.8" customHeight="1">
      <c r="A15" s="39"/>
      <c r="B15" s="45"/>
      <c r="C15" s="315" t="s">
        <v>988</v>
      </c>
      <c r="D15" s="316" t="s">
        <v>989</v>
      </c>
      <c r="E15" s="317" t="s">
        <v>1</v>
      </c>
      <c r="F15" s="318">
        <v>0</v>
      </c>
      <c r="G15" s="39"/>
      <c r="H15" s="45"/>
    </row>
    <row r="16" s="2" customFormat="1" ht="16.8" customHeight="1">
      <c r="A16" s="39"/>
      <c r="B16" s="45"/>
      <c r="C16" s="319" t="s">
        <v>1440</v>
      </c>
      <c r="D16" s="39"/>
      <c r="E16" s="39"/>
      <c r="F16" s="39"/>
      <c r="G16" s="39"/>
      <c r="H16" s="45"/>
    </row>
    <row r="17" s="2" customFormat="1">
      <c r="A17" s="39"/>
      <c r="B17" s="45"/>
      <c r="C17" s="320" t="s">
        <v>1091</v>
      </c>
      <c r="D17" s="320" t="s">
        <v>1092</v>
      </c>
      <c r="E17" s="18" t="s">
        <v>251</v>
      </c>
      <c r="F17" s="321">
        <v>151</v>
      </c>
      <c r="G17" s="39"/>
      <c r="H17" s="45"/>
    </row>
    <row r="18" s="2" customFormat="1">
      <c r="A18" s="39"/>
      <c r="B18" s="45"/>
      <c r="C18" s="320" t="s">
        <v>1211</v>
      </c>
      <c r="D18" s="320" t="s">
        <v>1212</v>
      </c>
      <c r="E18" s="18" t="s">
        <v>251</v>
      </c>
      <c r="F18" s="321">
        <v>141</v>
      </c>
      <c r="G18" s="39"/>
      <c r="H18" s="45"/>
    </row>
    <row r="19" s="2" customFormat="1" ht="16.8" customHeight="1">
      <c r="A19" s="39"/>
      <c r="B19" s="45"/>
      <c r="C19" s="315" t="s">
        <v>990</v>
      </c>
      <c r="D19" s="316" t="s">
        <v>991</v>
      </c>
      <c r="E19" s="317" t="s">
        <v>1</v>
      </c>
      <c r="F19" s="318">
        <v>0</v>
      </c>
      <c r="G19" s="39"/>
      <c r="H19" s="45"/>
    </row>
    <row r="20" s="2" customFormat="1" ht="16.8" customHeight="1">
      <c r="A20" s="39"/>
      <c r="B20" s="45"/>
      <c r="C20" s="319" t="s">
        <v>1440</v>
      </c>
      <c r="D20" s="39"/>
      <c r="E20" s="39"/>
      <c r="F20" s="39"/>
      <c r="G20" s="39"/>
      <c r="H20" s="45"/>
    </row>
    <row r="21" s="2" customFormat="1">
      <c r="A21" s="39"/>
      <c r="B21" s="45"/>
      <c r="C21" s="320" t="s">
        <v>1091</v>
      </c>
      <c r="D21" s="320" t="s">
        <v>1092</v>
      </c>
      <c r="E21" s="18" t="s">
        <v>251</v>
      </c>
      <c r="F21" s="321">
        <v>151</v>
      </c>
      <c r="G21" s="39"/>
      <c r="H21" s="45"/>
    </row>
    <row r="22" s="2" customFormat="1">
      <c r="A22" s="39"/>
      <c r="B22" s="45"/>
      <c r="C22" s="320" t="s">
        <v>1211</v>
      </c>
      <c r="D22" s="320" t="s">
        <v>1212</v>
      </c>
      <c r="E22" s="18" t="s">
        <v>251</v>
      </c>
      <c r="F22" s="321">
        <v>141</v>
      </c>
      <c r="G22" s="39"/>
      <c r="H22" s="45"/>
    </row>
    <row r="23" s="2" customFormat="1" ht="16.8" customHeight="1">
      <c r="A23" s="39"/>
      <c r="B23" s="45"/>
      <c r="C23" s="315" t="s">
        <v>992</v>
      </c>
      <c r="D23" s="316" t="s">
        <v>993</v>
      </c>
      <c r="E23" s="317" t="s">
        <v>1</v>
      </c>
      <c r="F23" s="318">
        <v>141</v>
      </c>
      <c r="G23" s="39"/>
      <c r="H23" s="45"/>
    </row>
    <row r="24" s="2" customFormat="1" ht="16.8" customHeight="1">
      <c r="A24" s="39"/>
      <c r="B24" s="45"/>
      <c r="C24" s="320" t="s">
        <v>992</v>
      </c>
      <c r="D24" s="320" t="s">
        <v>1170</v>
      </c>
      <c r="E24" s="18" t="s">
        <v>1</v>
      </c>
      <c r="F24" s="321">
        <v>141</v>
      </c>
      <c r="G24" s="39"/>
      <c r="H24" s="45"/>
    </row>
    <row r="25" s="2" customFormat="1" ht="16.8" customHeight="1">
      <c r="A25" s="39"/>
      <c r="B25" s="45"/>
      <c r="C25" s="319" t="s">
        <v>1440</v>
      </c>
      <c r="D25" s="39"/>
      <c r="E25" s="39"/>
      <c r="F25" s="39"/>
      <c r="G25" s="39"/>
      <c r="H25" s="45"/>
    </row>
    <row r="26" s="2" customFormat="1">
      <c r="A26" s="39"/>
      <c r="B26" s="45"/>
      <c r="C26" s="320" t="s">
        <v>1167</v>
      </c>
      <c r="D26" s="320" t="s">
        <v>1168</v>
      </c>
      <c r="E26" s="18" t="s">
        <v>251</v>
      </c>
      <c r="F26" s="321">
        <v>141</v>
      </c>
      <c r="G26" s="39"/>
      <c r="H26" s="45"/>
    </row>
    <row r="27" s="2" customFormat="1">
      <c r="A27" s="39"/>
      <c r="B27" s="45"/>
      <c r="C27" s="320" t="s">
        <v>1091</v>
      </c>
      <c r="D27" s="320" t="s">
        <v>1092</v>
      </c>
      <c r="E27" s="18" t="s">
        <v>251</v>
      </c>
      <c r="F27" s="321">
        <v>151</v>
      </c>
      <c r="G27" s="39"/>
      <c r="H27" s="45"/>
    </row>
    <row r="28" s="2" customFormat="1">
      <c r="A28" s="39"/>
      <c r="B28" s="45"/>
      <c r="C28" s="320" t="s">
        <v>1159</v>
      </c>
      <c r="D28" s="320" t="s">
        <v>1160</v>
      </c>
      <c r="E28" s="18" t="s">
        <v>221</v>
      </c>
      <c r="F28" s="321">
        <v>49.350000000000001</v>
      </c>
      <c r="G28" s="39"/>
      <c r="H28" s="45"/>
    </row>
    <row r="29" s="2" customFormat="1">
      <c r="A29" s="39"/>
      <c r="B29" s="45"/>
      <c r="C29" s="320" t="s">
        <v>1171</v>
      </c>
      <c r="D29" s="320" t="s">
        <v>1172</v>
      </c>
      <c r="E29" s="18" t="s">
        <v>256</v>
      </c>
      <c r="F29" s="321">
        <v>70.457999999999998</v>
      </c>
      <c r="G29" s="39"/>
      <c r="H29" s="45"/>
    </row>
    <row r="30" s="2" customFormat="1" ht="16.8" customHeight="1">
      <c r="A30" s="39"/>
      <c r="B30" s="45"/>
      <c r="C30" s="320" t="s">
        <v>1191</v>
      </c>
      <c r="D30" s="320" t="s">
        <v>1192</v>
      </c>
      <c r="E30" s="18" t="s">
        <v>256</v>
      </c>
      <c r="F30" s="321">
        <v>29.609999999999999</v>
      </c>
      <c r="G30" s="39"/>
      <c r="H30" s="45"/>
    </row>
    <row r="31" s="2" customFormat="1">
      <c r="A31" s="39"/>
      <c r="B31" s="45"/>
      <c r="C31" s="320" t="s">
        <v>1195</v>
      </c>
      <c r="D31" s="320" t="s">
        <v>1196</v>
      </c>
      <c r="E31" s="18" t="s">
        <v>251</v>
      </c>
      <c r="F31" s="321">
        <v>141</v>
      </c>
      <c r="G31" s="39"/>
      <c r="H31" s="45"/>
    </row>
    <row r="32" s="2" customFormat="1">
      <c r="A32" s="39"/>
      <c r="B32" s="45"/>
      <c r="C32" s="320" t="s">
        <v>1199</v>
      </c>
      <c r="D32" s="320" t="s">
        <v>1200</v>
      </c>
      <c r="E32" s="18" t="s">
        <v>221</v>
      </c>
      <c r="F32" s="321">
        <v>49.350000000000001</v>
      </c>
      <c r="G32" s="39"/>
      <c r="H32" s="45"/>
    </row>
    <row r="33" s="2" customFormat="1" ht="16.8" customHeight="1">
      <c r="A33" s="39"/>
      <c r="B33" s="45"/>
      <c r="C33" s="320" t="s">
        <v>1203</v>
      </c>
      <c r="D33" s="320" t="s">
        <v>1204</v>
      </c>
      <c r="E33" s="18" t="s">
        <v>221</v>
      </c>
      <c r="F33" s="321">
        <v>70.5</v>
      </c>
      <c r="G33" s="39"/>
      <c r="H33" s="45"/>
    </row>
    <row r="34" s="2" customFormat="1">
      <c r="A34" s="39"/>
      <c r="B34" s="45"/>
      <c r="C34" s="320" t="s">
        <v>1211</v>
      </c>
      <c r="D34" s="320" t="s">
        <v>1212</v>
      </c>
      <c r="E34" s="18" t="s">
        <v>251</v>
      </c>
      <c r="F34" s="321">
        <v>141</v>
      </c>
      <c r="G34" s="39"/>
      <c r="H34" s="45"/>
    </row>
    <row r="35" s="2" customFormat="1">
      <c r="A35" s="39"/>
      <c r="B35" s="45"/>
      <c r="C35" s="320" t="s">
        <v>1218</v>
      </c>
      <c r="D35" s="320" t="s">
        <v>1219</v>
      </c>
      <c r="E35" s="18" t="s">
        <v>251</v>
      </c>
      <c r="F35" s="321">
        <v>141</v>
      </c>
      <c r="G35" s="39"/>
      <c r="H35" s="45"/>
    </row>
    <row r="36" s="2" customFormat="1" ht="16.8" customHeight="1">
      <c r="A36" s="39"/>
      <c r="B36" s="45"/>
      <c r="C36" s="315" t="s">
        <v>994</v>
      </c>
      <c r="D36" s="316" t="s">
        <v>995</v>
      </c>
      <c r="E36" s="317" t="s">
        <v>1</v>
      </c>
      <c r="F36" s="318">
        <v>0</v>
      </c>
      <c r="G36" s="39"/>
      <c r="H36" s="45"/>
    </row>
    <row r="37" s="2" customFormat="1" ht="16.8" customHeight="1">
      <c r="A37" s="39"/>
      <c r="B37" s="45"/>
      <c r="C37" s="319" t="s">
        <v>1440</v>
      </c>
      <c r="D37" s="39"/>
      <c r="E37" s="39"/>
      <c r="F37" s="39"/>
      <c r="G37" s="39"/>
      <c r="H37" s="45"/>
    </row>
    <row r="38" s="2" customFormat="1">
      <c r="A38" s="39"/>
      <c r="B38" s="45"/>
      <c r="C38" s="320" t="s">
        <v>1091</v>
      </c>
      <c r="D38" s="320" t="s">
        <v>1092</v>
      </c>
      <c r="E38" s="18" t="s">
        <v>251</v>
      </c>
      <c r="F38" s="321">
        <v>151</v>
      </c>
      <c r="G38" s="39"/>
      <c r="H38" s="45"/>
    </row>
    <row r="39" s="2" customFormat="1" ht="16.8" customHeight="1">
      <c r="A39" s="39"/>
      <c r="B39" s="45"/>
      <c r="C39" s="315" t="s">
        <v>996</v>
      </c>
      <c r="D39" s="316" t="s">
        <v>997</v>
      </c>
      <c r="E39" s="317" t="s">
        <v>1</v>
      </c>
      <c r="F39" s="318">
        <v>0</v>
      </c>
      <c r="G39" s="39"/>
      <c r="H39" s="45"/>
    </row>
    <row r="40" s="2" customFormat="1" ht="16.8" customHeight="1">
      <c r="A40" s="39"/>
      <c r="B40" s="45"/>
      <c r="C40" s="319" t="s">
        <v>1440</v>
      </c>
      <c r="D40" s="39"/>
      <c r="E40" s="39"/>
      <c r="F40" s="39"/>
      <c r="G40" s="39"/>
      <c r="H40" s="45"/>
    </row>
    <row r="41" s="2" customFormat="1">
      <c r="A41" s="39"/>
      <c r="B41" s="45"/>
      <c r="C41" s="320" t="s">
        <v>1091</v>
      </c>
      <c r="D41" s="320" t="s">
        <v>1092</v>
      </c>
      <c r="E41" s="18" t="s">
        <v>251</v>
      </c>
      <c r="F41" s="321">
        <v>151</v>
      </c>
      <c r="G41" s="39"/>
      <c r="H41" s="45"/>
    </row>
    <row r="42" s="2" customFormat="1" ht="16.8" customHeight="1">
      <c r="A42" s="39"/>
      <c r="B42" s="45"/>
      <c r="C42" s="315" t="s">
        <v>998</v>
      </c>
      <c r="D42" s="316" t="s">
        <v>999</v>
      </c>
      <c r="E42" s="317" t="s">
        <v>1</v>
      </c>
      <c r="F42" s="318">
        <v>39.479999999999997</v>
      </c>
      <c r="G42" s="39"/>
      <c r="H42" s="45"/>
    </row>
    <row r="43" s="2" customFormat="1" ht="16.8" customHeight="1">
      <c r="A43" s="39"/>
      <c r="B43" s="45"/>
      <c r="C43" s="320" t="s">
        <v>998</v>
      </c>
      <c r="D43" s="320" t="s">
        <v>1175</v>
      </c>
      <c r="E43" s="18" t="s">
        <v>1</v>
      </c>
      <c r="F43" s="321">
        <v>39.479999999999997</v>
      </c>
      <c r="G43" s="39"/>
      <c r="H43" s="45"/>
    </row>
    <row r="44" s="2" customFormat="1" ht="16.8" customHeight="1">
      <c r="A44" s="39"/>
      <c r="B44" s="45"/>
      <c r="C44" s="319" t="s">
        <v>1440</v>
      </c>
      <c r="D44" s="39"/>
      <c r="E44" s="39"/>
      <c r="F44" s="39"/>
      <c r="G44" s="39"/>
      <c r="H44" s="45"/>
    </row>
    <row r="45" s="2" customFormat="1">
      <c r="A45" s="39"/>
      <c r="B45" s="45"/>
      <c r="C45" s="320" t="s">
        <v>1171</v>
      </c>
      <c r="D45" s="320" t="s">
        <v>1172</v>
      </c>
      <c r="E45" s="18" t="s">
        <v>256</v>
      </c>
      <c r="F45" s="321">
        <v>70.457999999999998</v>
      </c>
      <c r="G45" s="39"/>
      <c r="H45" s="45"/>
    </row>
    <row r="46" s="2" customFormat="1" ht="16.8" customHeight="1">
      <c r="A46" s="39"/>
      <c r="B46" s="45"/>
      <c r="C46" s="320" t="s">
        <v>1191</v>
      </c>
      <c r="D46" s="320" t="s">
        <v>1192</v>
      </c>
      <c r="E46" s="18" t="s">
        <v>256</v>
      </c>
      <c r="F46" s="321">
        <v>29.609999999999999</v>
      </c>
      <c r="G46" s="39"/>
      <c r="H46" s="45"/>
    </row>
    <row r="47" s="2" customFormat="1" ht="16.8" customHeight="1">
      <c r="A47" s="39"/>
      <c r="B47" s="45"/>
      <c r="C47" s="315" t="s">
        <v>1002</v>
      </c>
      <c r="D47" s="316" t="s">
        <v>1003</v>
      </c>
      <c r="E47" s="317" t="s">
        <v>1</v>
      </c>
      <c r="F47" s="318">
        <v>4</v>
      </c>
      <c r="G47" s="39"/>
      <c r="H47" s="45"/>
    </row>
    <row r="48" s="2" customFormat="1">
      <c r="A48" s="39"/>
      <c r="B48" s="45"/>
      <c r="C48" s="320" t="s">
        <v>1002</v>
      </c>
      <c r="D48" s="320" t="s">
        <v>1125</v>
      </c>
      <c r="E48" s="18" t="s">
        <v>1</v>
      </c>
      <c r="F48" s="321">
        <v>4</v>
      </c>
      <c r="G48" s="39"/>
      <c r="H48" s="45"/>
    </row>
    <row r="49" s="2" customFormat="1" ht="16.8" customHeight="1">
      <c r="A49" s="39"/>
      <c r="B49" s="45"/>
      <c r="C49" s="319" t="s">
        <v>1440</v>
      </c>
      <c r="D49" s="39"/>
      <c r="E49" s="39"/>
      <c r="F49" s="39"/>
      <c r="G49" s="39"/>
      <c r="H49" s="45"/>
    </row>
    <row r="50" s="2" customFormat="1">
      <c r="A50" s="39"/>
      <c r="B50" s="45"/>
      <c r="C50" s="320" t="s">
        <v>1121</v>
      </c>
      <c r="D50" s="320" t="s">
        <v>1122</v>
      </c>
      <c r="E50" s="18" t="s">
        <v>442</v>
      </c>
      <c r="F50" s="321">
        <v>8</v>
      </c>
      <c r="G50" s="39"/>
      <c r="H50" s="45"/>
    </row>
    <row r="51" s="2" customFormat="1">
      <c r="A51" s="39"/>
      <c r="B51" s="45"/>
      <c r="C51" s="320" t="s">
        <v>1127</v>
      </c>
      <c r="D51" s="320" t="s">
        <v>1128</v>
      </c>
      <c r="E51" s="18" t="s">
        <v>442</v>
      </c>
      <c r="F51" s="321">
        <v>4</v>
      </c>
      <c r="G51" s="39"/>
      <c r="H51" s="45"/>
    </row>
    <row r="52" s="2" customFormat="1" ht="16.8" customHeight="1">
      <c r="A52" s="39"/>
      <c r="B52" s="45"/>
      <c r="C52" s="315" t="s">
        <v>1004</v>
      </c>
      <c r="D52" s="316" t="s">
        <v>1005</v>
      </c>
      <c r="E52" s="317" t="s">
        <v>1</v>
      </c>
      <c r="F52" s="318">
        <v>4</v>
      </c>
      <c r="G52" s="39"/>
      <c r="H52" s="45"/>
    </row>
    <row r="53" s="2" customFormat="1">
      <c r="A53" s="39"/>
      <c r="B53" s="45"/>
      <c r="C53" s="320" t="s">
        <v>1004</v>
      </c>
      <c r="D53" s="320" t="s">
        <v>1126</v>
      </c>
      <c r="E53" s="18" t="s">
        <v>1</v>
      </c>
      <c r="F53" s="321">
        <v>4</v>
      </c>
      <c r="G53" s="39"/>
      <c r="H53" s="45"/>
    </row>
    <row r="54" s="2" customFormat="1" ht="16.8" customHeight="1">
      <c r="A54" s="39"/>
      <c r="B54" s="45"/>
      <c r="C54" s="319" t="s">
        <v>1440</v>
      </c>
      <c r="D54" s="39"/>
      <c r="E54" s="39"/>
      <c r="F54" s="39"/>
      <c r="G54" s="39"/>
      <c r="H54" s="45"/>
    </row>
    <row r="55" s="2" customFormat="1">
      <c r="A55" s="39"/>
      <c r="B55" s="45"/>
      <c r="C55" s="320" t="s">
        <v>1121</v>
      </c>
      <c r="D55" s="320" t="s">
        <v>1122</v>
      </c>
      <c r="E55" s="18" t="s">
        <v>442</v>
      </c>
      <c r="F55" s="321">
        <v>8</v>
      </c>
      <c r="G55" s="39"/>
      <c r="H55" s="45"/>
    </row>
    <row r="56" s="2" customFormat="1" ht="16.8" customHeight="1">
      <c r="A56" s="39"/>
      <c r="B56" s="45"/>
      <c r="C56" s="320" t="s">
        <v>1130</v>
      </c>
      <c r="D56" s="320" t="s">
        <v>1131</v>
      </c>
      <c r="E56" s="18" t="s">
        <v>251</v>
      </c>
      <c r="F56" s="321">
        <v>4</v>
      </c>
      <c r="G56" s="39"/>
      <c r="H56" s="45"/>
    </row>
    <row r="57" s="2" customFormat="1" ht="16.8" customHeight="1">
      <c r="A57" s="39"/>
      <c r="B57" s="45"/>
      <c r="C57" s="315" t="s">
        <v>1006</v>
      </c>
      <c r="D57" s="316" t="s">
        <v>1007</v>
      </c>
      <c r="E57" s="317" t="s">
        <v>1</v>
      </c>
      <c r="F57" s="318">
        <v>11.238</v>
      </c>
      <c r="G57" s="39"/>
      <c r="H57" s="45"/>
    </row>
    <row r="58" s="2" customFormat="1" ht="16.8" customHeight="1">
      <c r="A58" s="39"/>
      <c r="B58" s="45"/>
      <c r="C58" s="320" t="s">
        <v>1</v>
      </c>
      <c r="D58" s="320" t="s">
        <v>1188</v>
      </c>
      <c r="E58" s="18" t="s">
        <v>1</v>
      </c>
      <c r="F58" s="321">
        <v>40.847999999999999</v>
      </c>
      <c r="G58" s="39"/>
      <c r="H58" s="45"/>
    </row>
    <row r="59" s="2" customFormat="1" ht="16.8" customHeight="1">
      <c r="A59" s="39"/>
      <c r="B59" s="45"/>
      <c r="C59" s="320" t="s">
        <v>1</v>
      </c>
      <c r="D59" s="320" t="s">
        <v>1189</v>
      </c>
      <c r="E59" s="18" t="s">
        <v>1</v>
      </c>
      <c r="F59" s="321">
        <v>-29.609999999999999</v>
      </c>
      <c r="G59" s="39"/>
      <c r="H59" s="45"/>
    </row>
    <row r="60" s="2" customFormat="1" ht="16.8" customHeight="1">
      <c r="A60" s="39"/>
      <c r="B60" s="45"/>
      <c r="C60" s="320" t="s">
        <v>1006</v>
      </c>
      <c r="D60" s="320" t="s">
        <v>244</v>
      </c>
      <c r="E60" s="18" t="s">
        <v>1</v>
      </c>
      <c r="F60" s="321">
        <v>11.238</v>
      </c>
      <c r="G60" s="39"/>
      <c r="H60" s="45"/>
    </row>
    <row r="61" s="2" customFormat="1" ht="16.8" customHeight="1">
      <c r="A61" s="39"/>
      <c r="B61" s="45"/>
      <c r="C61" s="319" t="s">
        <v>1440</v>
      </c>
      <c r="D61" s="39"/>
      <c r="E61" s="39"/>
      <c r="F61" s="39"/>
      <c r="G61" s="39"/>
      <c r="H61" s="45"/>
    </row>
    <row r="62" s="2" customFormat="1">
      <c r="A62" s="39"/>
      <c r="B62" s="45"/>
      <c r="C62" s="320" t="s">
        <v>1185</v>
      </c>
      <c r="D62" s="320" t="s">
        <v>1186</v>
      </c>
      <c r="E62" s="18" t="s">
        <v>354</v>
      </c>
      <c r="F62" s="321">
        <v>22.475999999999999</v>
      </c>
      <c r="G62" s="39"/>
      <c r="H62" s="45"/>
    </row>
    <row r="63" s="2" customFormat="1" ht="16.8" customHeight="1">
      <c r="A63" s="39"/>
      <c r="B63" s="45"/>
      <c r="C63" s="315" t="s">
        <v>1009</v>
      </c>
      <c r="D63" s="316" t="s">
        <v>1010</v>
      </c>
      <c r="E63" s="317" t="s">
        <v>1</v>
      </c>
      <c r="F63" s="318">
        <v>4</v>
      </c>
      <c r="G63" s="39"/>
      <c r="H63" s="45"/>
    </row>
    <row r="64" s="2" customFormat="1" ht="16.8" customHeight="1">
      <c r="A64" s="39"/>
      <c r="B64" s="45"/>
      <c r="C64" s="320" t="s">
        <v>1</v>
      </c>
      <c r="D64" s="320" t="s">
        <v>1116</v>
      </c>
      <c r="E64" s="18" t="s">
        <v>1</v>
      </c>
      <c r="F64" s="321">
        <v>3</v>
      </c>
      <c r="G64" s="39"/>
      <c r="H64" s="45"/>
    </row>
    <row r="65" s="2" customFormat="1" ht="16.8" customHeight="1">
      <c r="A65" s="39"/>
      <c r="B65" s="45"/>
      <c r="C65" s="320" t="s">
        <v>1</v>
      </c>
      <c r="D65" s="320" t="s">
        <v>1117</v>
      </c>
      <c r="E65" s="18" t="s">
        <v>1</v>
      </c>
      <c r="F65" s="321">
        <v>1</v>
      </c>
      <c r="G65" s="39"/>
      <c r="H65" s="45"/>
    </row>
    <row r="66" s="2" customFormat="1" ht="16.8" customHeight="1">
      <c r="A66" s="39"/>
      <c r="B66" s="45"/>
      <c r="C66" s="320" t="s">
        <v>1009</v>
      </c>
      <c r="D66" s="320" t="s">
        <v>244</v>
      </c>
      <c r="E66" s="18" t="s">
        <v>1</v>
      </c>
      <c r="F66" s="321">
        <v>4</v>
      </c>
      <c r="G66" s="39"/>
      <c r="H66" s="45"/>
    </row>
    <row r="67" s="2" customFormat="1" ht="16.8" customHeight="1">
      <c r="A67" s="39"/>
      <c r="B67" s="45"/>
      <c r="C67" s="319" t="s">
        <v>1440</v>
      </c>
      <c r="D67" s="39"/>
      <c r="E67" s="39"/>
      <c r="F67" s="39"/>
      <c r="G67" s="39"/>
      <c r="H67" s="45"/>
    </row>
    <row r="68" s="2" customFormat="1" ht="16.8" customHeight="1">
      <c r="A68" s="39"/>
      <c r="B68" s="45"/>
      <c r="C68" s="320" t="s">
        <v>1113</v>
      </c>
      <c r="D68" s="320" t="s">
        <v>1114</v>
      </c>
      <c r="E68" s="18" t="s">
        <v>442</v>
      </c>
      <c r="F68" s="321">
        <v>4</v>
      </c>
      <c r="G68" s="39"/>
      <c r="H68" s="45"/>
    </row>
    <row r="69" s="2" customFormat="1">
      <c r="A69" s="39"/>
      <c r="B69" s="45"/>
      <c r="C69" s="320" t="s">
        <v>1121</v>
      </c>
      <c r="D69" s="320" t="s">
        <v>1122</v>
      </c>
      <c r="E69" s="18" t="s">
        <v>442</v>
      </c>
      <c r="F69" s="321">
        <v>8</v>
      </c>
      <c r="G69" s="39"/>
      <c r="H69" s="45"/>
    </row>
    <row r="70" s="2" customFormat="1" ht="16.8" customHeight="1">
      <c r="A70" s="39"/>
      <c r="B70" s="45"/>
      <c r="C70" s="315" t="s">
        <v>1011</v>
      </c>
      <c r="D70" s="316" t="s">
        <v>1012</v>
      </c>
      <c r="E70" s="317" t="s">
        <v>1</v>
      </c>
      <c r="F70" s="318">
        <v>4</v>
      </c>
      <c r="G70" s="39"/>
      <c r="H70" s="45"/>
    </row>
    <row r="71" s="2" customFormat="1" ht="16.8" customHeight="1">
      <c r="A71" s="39"/>
      <c r="B71" s="45"/>
      <c r="C71" s="320" t="s">
        <v>1011</v>
      </c>
      <c r="D71" s="320" t="s">
        <v>1075</v>
      </c>
      <c r="E71" s="18" t="s">
        <v>1</v>
      </c>
      <c r="F71" s="321">
        <v>4</v>
      </c>
      <c r="G71" s="39"/>
      <c r="H71" s="45"/>
    </row>
    <row r="72" s="2" customFormat="1" ht="16.8" customHeight="1">
      <c r="A72" s="39"/>
      <c r="B72" s="45"/>
      <c r="C72" s="319" t="s">
        <v>1440</v>
      </c>
      <c r="D72" s="39"/>
      <c r="E72" s="39"/>
      <c r="F72" s="39"/>
      <c r="G72" s="39"/>
      <c r="H72" s="45"/>
    </row>
    <row r="73" s="2" customFormat="1" ht="16.8" customHeight="1">
      <c r="A73" s="39"/>
      <c r="B73" s="45"/>
      <c r="C73" s="320" t="s">
        <v>1072</v>
      </c>
      <c r="D73" s="320" t="s">
        <v>1073</v>
      </c>
      <c r="E73" s="18" t="s">
        <v>442</v>
      </c>
      <c r="F73" s="321">
        <v>4</v>
      </c>
      <c r="G73" s="39"/>
      <c r="H73" s="45"/>
    </row>
    <row r="74" s="2" customFormat="1" ht="16.8" customHeight="1">
      <c r="A74" s="39"/>
      <c r="B74" s="45"/>
      <c r="C74" s="320" t="s">
        <v>1105</v>
      </c>
      <c r="D74" s="320" t="s">
        <v>1106</v>
      </c>
      <c r="E74" s="18" t="s">
        <v>442</v>
      </c>
      <c r="F74" s="321">
        <v>4</v>
      </c>
      <c r="G74" s="39"/>
      <c r="H74" s="45"/>
    </row>
    <row r="75" s="2" customFormat="1">
      <c r="A75" s="39"/>
      <c r="B75" s="45"/>
      <c r="C75" s="320" t="s">
        <v>1121</v>
      </c>
      <c r="D75" s="320" t="s">
        <v>1122</v>
      </c>
      <c r="E75" s="18" t="s">
        <v>442</v>
      </c>
      <c r="F75" s="321">
        <v>8</v>
      </c>
      <c r="G75" s="39"/>
      <c r="H75" s="45"/>
    </row>
    <row r="76" s="2" customFormat="1" ht="16.8" customHeight="1">
      <c r="A76" s="39"/>
      <c r="B76" s="45"/>
      <c r="C76" s="315" t="s">
        <v>1013</v>
      </c>
      <c r="D76" s="316" t="s">
        <v>1014</v>
      </c>
      <c r="E76" s="317" t="s">
        <v>1</v>
      </c>
      <c r="F76" s="318">
        <v>1.3680000000000001</v>
      </c>
      <c r="G76" s="39"/>
      <c r="H76" s="45"/>
    </row>
    <row r="77" s="2" customFormat="1" ht="16.8" customHeight="1">
      <c r="A77" s="39"/>
      <c r="B77" s="45"/>
      <c r="C77" s="320" t="s">
        <v>1</v>
      </c>
      <c r="D77" s="320" t="s">
        <v>1166</v>
      </c>
      <c r="E77" s="18" t="s">
        <v>1</v>
      </c>
      <c r="F77" s="321">
        <v>1.3680000000000001</v>
      </c>
      <c r="G77" s="39"/>
      <c r="H77" s="45"/>
    </row>
    <row r="78" s="2" customFormat="1" ht="16.8" customHeight="1">
      <c r="A78" s="39"/>
      <c r="B78" s="45"/>
      <c r="C78" s="320" t="s">
        <v>1013</v>
      </c>
      <c r="D78" s="320" t="s">
        <v>244</v>
      </c>
      <c r="E78" s="18" t="s">
        <v>1</v>
      </c>
      <c r="F78" s="321">
        <v>1.3680000000000001</v>
      </c>
      <c r="G78" s="39"/>
      <c r="H78" s="45"/>
    </row>
    <row r="79" s="2" customFormat="1" ht="16.8" customHeight="1">
      <c r="A79" s="39"/>
      <c r="B79" s="45"/>
      <c r="C79" s="319" t="s">
        <v>1440</v>
      </c>
      <c r="D79" s="39"/>
      <c r="E79" s="39"/>
      <c r="F79" s="39"/>
      <c r="G79" s="39"/>
      <c r="H79" s="45"/>
    </row>
    <row r="80" s="2" customFormat="1">
      <c r="A80" s="39"/>
      <c r="B80" s="45"/>
      <c r="C80" s="320" t="s">
        <v>1163</v>
      </c>
      <c r="D80" s="320" t="s">
        <v>1164</v>
      </c>
      <c r="E80" s="18" t="s">
        <v>256</v>
      </c>
      <c r="F80" s="321">
        <v>1.3680000000000001</v>
      </c>
      <c r="G80" s="39"/>
      <c r="H80" s="45"/>
    </row>
    <row r="81" s="2" customFormat="1">
      <c r="A81" s="39"/>
      <c r="B81" s="45"/>
      <c r="C81" s="320" t="s">
        <v>1171</v>
      </c>
      <c r="D81" s="320" t="s">
        <v>1172</v>
      </c>
      <c r="E81" s="18" t="s">
        <v>256</v>
      </c>
      <c r="F81" s="321">
        <v>70.457999999999998</v>
      </c>
      <c r="G81" s="39"/>
      <c r="H81" s="45"/>
    </row>
    <row r="82" s="2" customFormat="1" ht="16.8" customHeight="1">
      <c r="A82" s="39"/>
      <c r="B82" s="45"/>
      <c r="C82" s="315" t="s">
        <v>1016</v>
      </c>
      <c r="D82" s="316" t="s">
        <v>1017</v>
      </c>
      <c r="E82" s="317" t="s">
        <v>1</v>
      </c>
      <c r="F82" s="318">
        <v>40.847999999999999</v>
      </c>
      <c r="G82" s="39"/>
      <c r="H82" s="45"/>
    </row>
    <row r="83" s="2" customFormat="1" ht="16.8" customHeight="1">
      <c r="A83" s="39"/>
      <c r="B83" s="45"/>
      <c r="C83" s="320" t="s">
        <v>1</v>
      </c>
      <c r="D83" s="320" t="s">
        <v>1174</v>
      </c>
      <c r="E83" s="18" t="s">
        <v>1</v>
      </c>
      <c r="F83" s="321">
        <v>1.3680000000000001</v>
      </c>
      <c r="G83" s="39"/>
      <c r="H83" s="45"/>
    </row>
    <row r="84" s="2" customFormat="1" ht="16.8" customHeight="1">
      <c r="A84" s="39"/>
      <c r="B84" s="45"/>
      <c r="C84" s="320" t="s">
        <v>998</v>
      </c>
      <c r="D84" s="320" t="s">
        <v>1175</v>
      </c>
      <c r="E84" s="18" t="s">
        <v>1</v>
      </c>
      <c r="F84" s="321">
        <v>39.479999999999997</v>
      </c>
      <c r="G84" s="39"/>
      <c r="H84" s="45"/>
    </row>
    <row r="85" s="2" customFormat="1" ht="16.8" customHeight="1">
      <c r="A85" s="39"/>
      <c r="B85" s="45"/>
      <c r="C85" s="320" t="s">
        <v>1016</v>
      </c>
      <c r="D85" s="320" t="s">
        <v>244</v>
      </c>
      <c r="E85" s="18" t="s">
        <v>1</v>
      </c>
      <c r="F85" s="321">
        <v>40.847999999999999</v>
      </c>
      <c r="G85" s="39"/>
      <c r="H85" s="45"/>
    </row>
    <row r="86" s="2" customFormat="1" ht="16.8" customHeight="1">
      <c r="A86" s="39"/>
      <c r="B86" s="45"/>
      <c r="C86" s="319" t="s">
        <v>1440</v>
      </c>
      <c r="D86" s="39"/>
      <c r="E86" s="39"/>
      <c r="F86" s="39"/>
      <c r="G86" s="39"/>
      <c r="H86" s="45"/>
    </row>
    <row r="87" s="2" customFormat="1">
      <c r="A87" s="39"/>
      <c r="B87" s="45"/>
      <c r="C87" s="320" t="s">
        <v>1171</v>
      </c>
      <c r="D87" s="320" t="s">
        <v>1172</v>
      </c>
      <c r="E87" s="18" t="s">
        <v>256</v>
      </c>
      <c r="F87" s="321">
        <v>70.457999999999998</v>
      </c>
      <c r="G87" s="39"/>
      <c r="H87" s="45"/>
    </row>
    <row r="88" s="2" customFormat="1">
      <c r="A88" s="39"/>
      <c r="B88" s="45"/>
      <c r="C88" s="320" t="s">
        <v>1179</v>
      </c>
      <c r="D88" s="320" t="s">
        <v>1180</v>
      </c>
      <c r="E88" s="18" t="s">
        <v>256</v>
      </c>
      <c r="F88" s="321">
        <v>775.03800000000001</v>
      </c>
      <c r="G88" s="39"/>
      <c r="H88" s="45"/>
    </row>
    <row r="89" s="2" customFormat="1">
      <c r="A89" s="39"/>
      <c r="B89" s="45"/>
      <c r="C89" s="320" t="s">
        <v>1185</v>
      </c>
      <c r="D89" s="320" t="s">
        <v>1186</v>
      </c>
      <c r="E89" s="18" t="s">
        <v>354</v>
      </c>
      <c r="F89" s="321">
        <v>22.475999999999999</v>
      </c>
      <c r="G89" s="39"/>
      <c r="H89" s="45"/>
    </row>
    <row r="90" s="2" customFormat="1" ht="16.8" customHeight="1">
      <c r="A90" s="39"/>
      <c r="B90" s="45"/>
      <c r="C90" s="315" t="s">
        <v>1019</v>
      </c>
      <c r="D90" s="316" t="s">
        <v>1020</v>
      </c>
      <c r="E90" s="317" t="s">
        <v>1</v>
      </c>
      <c r="F90" s="318">
        <v>0</v>
      </c>
      <c r="G90" s="39"/>
      <c r="H90" s="45"/>
    </row>
    <row r="91" s="2" customFormat="1" ht="16.8" customHeight="1">
      <c r="A91" s="39"/>
      <c r="B91" s="45"/>
      <c r="C91" s="319" t="s">
        <v>1440</v>
      </c>
      <c r="D91" s="39"/>
      <c r="E91" s="39"/>
      <c r="F91" s="39"/>
      <c r="G91" s="39"/>
      <c r="H91" s="45"/>
    </row>
    <row r="92" s="2" customFormat="1">
      <c r="A92" s="39"/>
      <c r="B92" s="45"/>
      <c r="C92" s="320" t="s">
        <v>1185</v>
      </c>
      <c r="D92" s="320" t="s">
        <v>1186</v>
      </c>
      <c r="E92" s="18" t="s">
        <v>354</v>
      </c>
      <c r="F92" s="321">
        <v>22.475999999999999</v>
      </c>
      <c r="G92" s="39"/>
      <c r="H92" s="45"/>
    </row>
    <row r="93" s="2" customFormat="1" ht="16.8" customHeight="1">
      <c r="A93" s="39"/>
      <c r="B93" s="45"/>
      <c r="C93" s="315" t="s">
        <v>1021</v>
      </c>
      <c r="D93" s="316" t="s">
        <v>1022</v>
      </c>
      <c r="E93" s="317" t="s">
        <v>1</v>
      </c>
      <c r="F93" s="318">
        <v>29.609999999999999</v>
      </c>
      <c r="G93" s="39"/>
      <c r="H93" s="45"/>
    </row>
    <row r="94" s="2" customFormat="1" ht="16.8" customHeight="1">
      <c r="A94" s="39"/>
      <c r="B94" s="45"/>
      <c r="C94" s="320" t="s">
        <v>1</v>
      </c>
      <c r="D94" s="320" t="s">
        <v>1176</v>
      </c>
      <c r="E94" s="18" t="s">
        <v>1</v>
      </c>
      <c r="F94" s="321">
        <v>0</v>
      </c>
      <c r="G94" s="39"/>
      <c r="H94" s="45"/>
    </row>
    <row r="95" s="2" customFormat="1" ht="16.8" customHeight="1">
      <c r="A95" s="39"/>
      <c r="B95" s="45"/>
      <c r="C95" s="320" t="s">
        <v>1</v>
      </c>
      <c r="D95" s="320" t="s">
        <v>1177</v>
      </c>
      <c r="E95" s="18" t="s">
        <v>1</v>
      </c>
      <c r="F95" s="321">
        <v>29.609999999999999</v>
      </c>
      <c r="G95" s="39"/>
      <c r="H95" s="45"/>
    </row>
    <row r="96" s="2" customFormat="1" ht="16.8" customHeight="1">
      <c r="A96" s="39"/>
      <c r="B96" s="45"/>
      <c r="C96" s="320" t="s">
        <v>1021</v>
      </c>
      <c r="D96" s="320" t="s">
        <v>244</v>
      </c>
      <c r="E96" s="18" t="s">
        <v>1</v>
      </c>
      <c r="F96" s="321">
        <v>29.609999999999999</v>
      </c>
      <c r="G96" s="39"/>
      <c r="H96" s="45"/>
    </row>
    <row r="97" s="2" customFormat="1" ht="16.8" customHeight="1">
      <c r="A97" s="39"/>
      <c r="B97" s="45"/>
      <c r="C97" s="319" t="s">
        <v>1440</v>
      </c>
      <c r="D97" s="39"/>
      <c r="E97" s="39"/>
      <c r="F97" s="39"/>
      <c r="G97" s="39"/>
      <c r="H97" s="45"/>
    </row>
    <row r="98" s="2" customFormat="1">
      <c r="A98" s="39"/>
      <c r="B98" s="45"/>
      <c r="C98" s="320" t="s">
        <v>1171</v>
      </c>
      <c r="D98" s="320" t="s">
        <v>1172</v>
      </c>
      <c r="E98" s="18" t="s">
        <v>256</v>
      </c>
      <c r="F98" s="321">
        <v>70.457999999999998</v>
      </c>
      <c r="G98" s="39"/>
      <c r="H98" s="45"/>
    </row>
    <row r="99" s="2" customFormat="1">
      <c r="A99" s="39"/>
      <c r="B99" s="45"/>
      <c r="C99" s="320" t="s">
        <v>1179</v>
      </c>
      <c r="D99" s="320" t="s">
        <v>1180</v>
      </c>
      <c r="E99" s="18" t="s">
        <v>256</v>
      </c>
      <c r="F99" s="321">
        <v>775.03800000000001</v>
      </c>
      <c r="G99" s="39"/>
      <c r="H99" s="45"/>
    </row>
    <row r="100" s="2" customFormat="1">
      <c r="A100" s="39"/>
      <c r="B100" s="45"/>
      <c r="C100" s="320" t="s">
        <v>1185</v>
      </c>
      <c r="D100" s="320" t="s">
        <v>1186</v>
      </c>
      <c r="E100" s="18" t="s">
        <v>354</v>
      </c>
      <c r="F100" s="321">
        <v>22.475999999999999</v>
      </c>
      <c r="G100" s="39"/>
      <c r="H100" s="45"/>
    </row>
    <row r="101" s="2" customFormat="1" ht="7.44" customHeight="1">
      <c r="A101" s="39"/>
      <c r="B101" s="180"/>
      <c r="C101" s="181"/>
      <c r="D101" s="181"/>
      <c r="E101" s="181"/>
      <c r="F101" s="181"/>
      <c r="G101" s="181"/>
      <c r="H101" s="45"/>
    </row>
    <row r="102" s="2" customFormat="1">
      <c r="A102" s="39"/>
      <c r="B102" s="39"/>
      <c r="C102" s="39"/>
      <c r="D102" s="39"/>
      <c r="E102" s="39"/>
      <c r="F102" s="39"/>
      <c r="G102" s="39"/>
      <c r="H102" s="39"/>
    </row>
  </sheetData>
  <sheetProtection sheet="1" formatColumns="0" formatRows="0" objects="1" scenarios="1" spinCount="100000" saltValue="1KMhnur2+vJ5IGRPcpYpTmkamYCGI95ZL71bbmtgxp0k4Uhx+ogHhzxGERgk80hDaPlyXS3cXvmc+qJSWNwtJg==" hashValue="i5amMT8L2UDMLXUDdPlFm5ZAaT7yzsFB2GnMqDx+RUXeNYcJ3AmoH+z/WFMI/W0TWGMHaFiCJtiRAJ7iOqnOVQ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NB</dc:creator>
  <cp:lastModifiedBy>NB</cp:lastModifiedBy>
  <dcterms:created xsi:type="dcterms:W3CDTF">2026-03-01T18:04:32Z</dcterms:created>
  <dcterms:modified xsi:type="dcterms:W3CDTF">2026-03-01T18:04:41Z</dcterms:modified>
</cp:coreProperties>
</file>